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1212\AppData\Local\Microsoft\Windows\INetCache\Content.Outlook\ENGGWFGN\"/>
    </mc:Choice>
  </mc:AlternateContent>
  <bookViews>
    <workbookView xWindow="0" yWindow="0" windowWidth="28770" windowHeight="12210"/>
  </bookViews>
  <sheets>
    <sheet name="Veiksmų įgyvendinimo plan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" i="1" l="1"/>
  <c r="I76" i="1"/>
  <c r="G76" i="1"/>
  <c r="I75" i="1"/>
  <c r="I77" i="1" s="1"/>
  <c r="G75" i="1"/>
  <c r="K73" i="1"/>
  <c r="I72" i="1"/>
  <c r="I73" i="1" s="1"/>
  <c r="G72" i="1"/>
  <c r="I71" i="1"/>
  <c r="G71" i="1"/>
  <c r="K69" i="1"/>
  <c r="I68" i="1"/>
  <c r="G68" i="1"/>
  <c r="I67" i="1"/>
  <c r="G67" i="1"/>
  <c r="I66" i="1"/>
  <c r="G66" i="1"/>
  <c r="I65" i="1"/>
  <c r="G65" i="1"/>
  <c r="I64" i="1"/>
  <c r="G64" i="1"/>
  <c r="I63" i="1"/>
  <c r="I69" i="1" s="1"/>
  <c r="G63" i="1"/>
  <c r="K61" i="1"/>
  <c r="I60" i="1"/>
  <c r="G60" i="1"/>
  <c r="I59" i="1"/>
  <c r="G59" i="1"/>
  <c r="G61" i="1" s="1"/>
  <c r="K53" i="1"/>
  <c r="I52" i="1"/>
  <c r="G52" i="1"/>
  <c r="I51" i="1"/>
  <c r="G51" i="1"/>
  <c r="I50" i="1"/>
  <c r="G50" i="1"/>
  <c r="I49" i="1"/>
  <c r="G49" i="1"/>
  <c r="I48" i="1"/>
  <c r="G48" i="1"/>
  <c r="I47" i="1"/>
  <c r="G47" i="1"/>
  <c r="K45" i="1"/>
  <c r="K54" i="1" s="1"/>
  <c r="K56" i="1" s="1"/>
  <c r="I44" i="1"/>
  <c r="G44" i="1"/>
  <c r="I43" i="1"/>
  <c r="I45" i="1" s="1"/>
  <c r="G43" i="1"/>
  <c r="I41" i="1"/>
  <c r="G41" i="1"/>
  <c r="I40" i="1"/>
  <c r="G40" i="1"/>
  <c r="K34" i="1"/>
  <c r="I33" i="1"/>
  <c r="G33" i="1"/>
  <c r="I32" i="1"/>
  <c r="G32" i="1"/>
  <c r="I31" i="1"/>
  <c r="G31" i="1"/>
  <c r="I30" i="1"/>
  <c r="I34" i="1" s="1"/>
  <c r="G30" i="1"/>
  <c r="I28" i="1"/>
  <c r="G28" i="1"/>
  <c r="I27" i="1"/>
  <c r="G27" i="1"/>
  <c r="K25" i="1"/>
  <c r="K35" i="1" s="1"/>
  <c r="K36" i="1" s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G34" i="1" l="1"/>
  <c r="G53" i="1"/>
  <c r="G69" i="1"/>
  <c r="G77" i="1"/>
  <c r="I53" i="1"/>
  <c r="I61" i="1"/>
  <c r="I78" i="1" s="1"/>
  <c r="I79" i="1" s="1"/>
  <c r="I80" i="1" s="1"/>
  <c r="K78" i="1"/>
  <c r="K79" i="1" s="1"/>
  <c r="K80" i="1" s="1"/>
  <c r="G25" i="1"/>
  <c r="G73" i="1"/>
  <c r="I25" i="1"/>
  <c r="I35" i="1" s="1"/>
  <c r="I36" i="1" s="1"/>
  <c r="G45" i="1"/>
  <c r="G35" i="1"/>
  <c r="G36" i="1" s="1"/>
  <c r="G54" i="1"/>
  <c r="G56" i="1" s="1"/>
  <c r="I54" i="1"/>
  <c r="I56" i="1" s="1"/>
  <c r="K37" i="1"/>
  <c r="G78" i="1" l="1"/>
  <c r="G79" i="1" s="1"/>
  <c r="G80" i="1" s="1"/>
  <c r="K81" i="1"/>
  <c r="K84" i="1" s="1"/>
  <c r="I81" i="1"/>
  <c r="I84" i="1" s="1"/>
  <c r="I37" i="1"/>
  <c r="G37" i="1"/>
  <c r="G81" i="1"/>
  <c r="G84" i="1" s="1"/>
</calcChain>
</file>

<file path=xl/sharedStrings.xml><?xml version="1.0" encoding="utf-8"?>
<sst xmlns="http://schemas.openxmlformats.org/spreadsheetml/2006/main" count="181" uniqueCount="126">
  <si>
    <t>Nr.</t>
  </si>
  <si>
    <t>Skiriamas finansavimas, iki (Eur)</t>
  </si>
  <si>
    <t>Pareiškėjas</t>
  </si>
  <si>
    <t>ES lėšos</t>
  </si>
  <si>
    <t>BF lėšos</t>
  </si>
  <si>
    <t>Iš viso</t>
  </si>
  <si>
    <t>1.</t>
  </si>
  <si>
    <t>KONKRETUS TIKSLAS: Geresnis keitimasis informacija</t>
  </si>
  <si>
    <t>1.1.</t>
  </si>
  <si>
    <t>VEIKSMAS: IT sistemos ir tinklai</t>
  </si>
  <si>
    <t>2024 m. III ketv.</t>
  </si>
  <si>
    <t>Policijos departamentas prie Lietuvos Respublikos vidaus reikalų ministerijos (toliau - PD)</t>
  </si>
  <si>
    <t>Policijos registruojamų įvykių registro atnaujinimas</t>
  </si>
  <si>
    <t xml:space="preserve">2023 m. III ketv. </t>
  </si>
  <si>
    <t>PD</t>
  </si>
  <si>
    <t>Policijos sistemų suderinamumas su ES informacinėmis sistemomis ir PNR bei keitimosi informacija automatizavimas</t>
  </si>
  <si>
    <t xml:space="preserve">2025 m. I ketv. </t>
  </si>
  <si>
    <t>Automatinio duomenų teikimo į EIS diegimas</t>
  </si>
  <si>
    <t xml:space="preserve">Teisėsaugos institucijų universalios duomenų paieškos sistemos plėtra </t>
  </si>
  <si>
    <t>2024 m. I ketv.</t>
  </si>
  <si>
    <t>Informatikos ir ryšių departamentas prie Lietuvos Respublikos vidaus reikalų ministerijos (toliau - IRD)</t>
  </si>
  <si>
    <t xml:space="preserve">2023 m. I ketv. </t>
  </si>
  <si>
    <t>IRD</t>
  </si>
  <si>
    <t>Nacionalinio ECRIS TCN modulio priežiūra ir plėtra</t>
  </si>
  <si>
    <t>Ginklų registro priežiūra ir plėtra</t>
  </si>
  <si>
    <t>2023 m. IV ketv.</t>
  </si>
  <si>
    <t xml:space="preserve">Automatinių automobilio registracijos numerių identifikavimo sistemų (ANPR) plėtra </t>
  </si>
  <si>
    <t xml:space="preserve">Automatinių automobilio registracijos numerio identifikavimo sistemų (ANPR) plėtra </t>
  </si>
  <si>
    <t>Habitoskopinių duomenų registro (HDR) veido atpažinimo sprendimų plėtra</t>
  </si>
  <si>
    <t xml:space="preserve">2023 m. II ketv. </t>
  </si>
  <si>
    <t>Pinigų plovimo prevencijos informacinės sistemos (PPPIS) atnaujinimas*/**</t>
  </si>
  <si>
    <t>Finansinių nusikaltimų tyrimo tarnyba prie Lietuvos  Respublikos vidaus reikalų ministerijos (toliau - FNTT)</t>
  </si>
  <si>
    <t>Duomenų srautų stebėsenos įranga**</t>
  </si>
  <si>
    <t>Lietuvos Respublikos valstybės saugumo departamentas (toliau - VSD)</t>
  </si>
  <si>
    <t>IŠ VISO LĖŠŲ 1.1 VEIKSMUI</t>
  </si>
  <si>
    <t>1.2</t>
  </si>
  <si>
    <t>VEIKSMAS: atitinkamų teisėsaugos, teisminių institucijų ir administracinių agentūrų darbuotojų ir ekspertų švietimas ir mokymas</t>
  </si>
  <si>
    <t>Pasirengimas Šengeno vertinimams ir rekomendacijų įgyvendinimas</t>
  </si>
  <si>
    <t>2024 m. II ketv.</t>
  </si>
  <si>
    <t>IŠ VISO LĖŠŲ 1.2 VEIKSMUI</t>
  </si>
  <si>
    <t>1.3</t>
  </si>
  <si>
    <t>VEIKSMAS: įranga, transporto priemonės, ryšių sistemos ir esminė su saugumu susijusi infrastruktūra</t>
  </si>
  <si>
    <t>IT ir  telekomunikacijų  infrastruktūros, naudojamos KT1 tikslu, atnaujinimas I etapas</t>
  </si>
  <si>
    <t xml:space="preserve">IRD </t>
  </si>
  <si>
    <t>IT ir  telekomunikacijų  infrastruktūros, naudojamos KT1 tikslu, atnaujinimas II etapas</t>
  </si>
  <si>
    <t>2027 m. II ketv.</t>
  </si>
  <si>
    <t>STT naudojamos IS tobulinimas*</t>
  </si>
  <si>
    <t>2023 m. II ketv.</t>
  </si>
  <si>
    <t>Lietuvos Respublikos specialiųjų tyrimų tarnyba (toliau - STT)</t>
  </si>
  <si>
    <t>Muitinės kriminalinės žvalgybos informacinės sistemos įrangos įsigijimas ir diegimas*/**</t>
  </si>
  <si>
    <t>Muitinės departamentas prie Lietuvos Respublikos finansų ministerijos (toliau - MD)</t>
  </si>
  <si>
    <t>IŠ VISO LĖŠŲ 1.3 VEIKSMUI</t>
  </si>
  <si>
    <t>IŠ VISO LĖŠŲ 1 KONKRETAUS TIKSLO 1.1–1.3 VEIKSMAMS</t>
  </si>
  <si>
    <t>IŠ VISO LĖŠŲ 1 KONKREČIAM TIKSLUI</t>
  </si>
  <si>
    <t>NEPANAUDOTŲ LĖŠŲ LIKUTIS 1 KONKREČIAM TIKSLUI</t>
  </si>
  <si>
    <t>2.</t>
  </si>
  <si>
    <t>KONKRETUS TIKSLAS: Aktyvesnis operatyvinis bendradarbiavimas</t>
  </si>
  <si>
    <t>2.1</t>
  </si>
  <si>
    <t>Nusikalstamų veikų žinybinio registro (NVŽR) priežiūra ir plėtra</t>
  </si>
  <si>
    <t>IŠ VISO LĖŠŲ 2.1 VEIKSMUI</t>
  </si>
  <si>
    <t>2.2</t>
  </si>
  <si>
    <t>KONKRETUS VEIKSMAS: EMPACT veiksmai, kuriais įgyvendinamas arba palengvinamas ES politikos ciklo įgyvendinimas</t>
  </si>
  <si>
    <t>Europos tyrimų komanda</t>
  </si>
  <si>
    <t>2023 m. I ketv.</t>
  </si>
  <si>
    <t>Kova su nusikaltimais akcizų srityje Baltijos jūros regione*/**</t>
  </si>
  <si>
    <t>MD</t>
  </si>
  <si>
    <t>2.3</t>
  </si>
  <si>
    <t>Policijos pajėgumų stiprinimas užtikrinant tarptautinės narkotikų apyvartos kontrolę bei kovą su organizuotu nusikalstamumu, I etapas**</t>
  </si>
  <si>
    <t>Policijos pajėgumų stiprinimas užtikrinant tarptautinės narkotikų apyvartos kontrolę bei kovą su organizuotu nusikalstamumu, II etapas**</t>
  </si>
  <si>
    <t>2025 m. I ketv.</t>
  </si>
  <si>
    <t>Policijos gebėjimų gerinimas vykdant bendras ES operacijas</t>
  </si>
  <si>
    <t>Specialiųjų užduočių padalinių gebėjimų stiprinimas**</t>
  </si>
  <si>
    <t>Tarptautinio bendradarbiavimo ir pajėgumų stiprinimas tiriant tarptautinius sunkius organizuotus finansinius nusikaltimus*/**</t>
  </si>
  <si>
    <t>FNTT</t>
  </si>
  <si>
    <t>Muitinės kriminalinės tarnybos pajėgumų stiprinimas tarptautinių operacijų vykdymo srityje aprūpinant naujausiomis specialiosiomis techninėmis priemonėmis*/**</t>
  </si>
  <si>
    <t>IŠ VISO LĖŠŲ 2.3 VEIKSMUI</t>
  </si>
  <si>
    <t>IŠ VISO LĖŠŲ 2 KONKRETAUS TIKSLO 2.1–2.3 VEIKSMAMS IR KONKRETIEMS VEIKSMAMS</t>
  </si>
  <si>
    <t>IŠ VISO LĖŠŲ 2 KONKREČIAM TIKSLUI</t>
  </si>
  <si>
    <t>NEPANAUDOTŲ LĖŠŲ LIKUTIS 2 KONKREČIAM TIKSLUI</t>
  </si>
  <si>
    <t>KONKRETUS TIKSLAS: Kovos su nusikalstamumu ir jo prevencijos užtikrinimo gebėjimų stiprinimas</t>
  </si>
  <si>
    <t>3.1.</t>
  </si>
  <si>
    <t>Elektroninių nusikaltimų tyrimų galimybių plėtimas, I etapas</t>
  </si>
  <si>
    <t>Elektroninių nusikaltimų tyrimų galimybių plėtimas, II etapas</t>
  </si>
  <si>
    <t>2026 m. II ketv.</t>
  </si>
  <si>
    <t>IŠ VISO LĖŠŲ 3.1 VEIKSMUI</t>
  </si>
  <si>
    <t>3.2</t>
  </si>
  <si>
    <t>VEIKSMAS: veiksmai, kuriais remiamas veiksmingas ir koordinuotas atsakas į krizes</t>
  </si>
  <si>
    <t>LPAOR „Aras“ išminuotojų gebėjimų stiprinimas, I etapas*</t>
  </si>
  <si>
    <t>2023 m. III ketv.</t>
  </si>
  <si>
    <t>LPAOR „Aras“ išminuotojų gebėjimų stiprinimas, II etapas*</t>
  </si>
  <si>
    <t>LPAOR „Aras“ išminuotojų gebėjimų stiprinimas, III etapas*</t>
  </si>
  <si>
    <t>2025 m. III ketv.</t>
  </si>
  <si>
    <t>Nusikalstamumo kibernetinėje erdvėje užkardymo, atskleidimo ir tyrimo  pajėgumų stiprinimas, I etapas</t>
  </si>
  <si>
    <t>Nusikalstamumo kibernetinėje erdvėje užkardymo, atskleidimo ir tyrimo  pajėgumų stiprinimas, II etapas</t>
  </si>
  <si>
    <t>Pareigūnų, vykdančių antiteroristines operacijas, taip pat užtikrinančių svarbių objektų apsaugą, gebėjimų stiprinimas*</t>
  </si>
  <si>
    <t>IŠ VISO LĖŠŲ 3.2 VEIKSMUI</t>
  </si>
  <si>
    <t>3.3</t>
  </si>
  <si>
    <t>Kyšininkavimo, sudarant tarptautinius verslo sandorius, prevencija ir išaiškinimas</t>
  </si>
  <si>
    <t>STT</t>
  </si>
  <si>
    <t>Kompetencijų ir analitinių gebėjimų stiprinimas*/**</t>
  </si>
  <si>
    <t>IŠ VISO LĖŠŲ 3.3 VEIKSMUI</t>
  </si>
  <si>
    <t>3.4</t>
  </si>
  <si>
    <t>Gebėjimų atlikti kriminalistinius tyrimus didinimas, įsigyjant tyrimams skirtą įrangą, I etapas</t>
  </si>
  <si>
    <t>Gebėjimų atlikti kriminalistinius tyrimus didinimas, įsigyjant tyrimams skirtą įrangą, II etapas</t>
  </si>
  <si>
    <t>2026 m. I ketv.</t>
  </si>
  <si>
    <t>IŠ VISO LĖŠŲ 3.4 VEIKSMUI</t>
  </si>
  <si>
    <t>IŠ VISO LĖŠŲ 3 KONKRETAUS TIKSLO 3.1–3.4 VEIKSMAMS</t>
  </si>
  <si>
    <t>IŠ VISO LĖŠŲ 3 KONKREČIAM TIKSLUI</t>
  </si>
  <si>
    <t>NEPANAUDOTŲ LĖŠŲ LIKUTIS 3 KONKREČIAM TIKSLUI</t>
  </si>
  <si>
    <t>IŠ VISO LĖŠŲ 1–3 KONKRETIEMS TIKSLAMS</t>
  </si>
  <si>
    <t>NEPANAUDOTŲ LĖŠŲ LIKUTIS 1–3 KONKRETIEMS TIKSLAMS</t>
  </si>
  <si>
    <t xml:space="preserve">TECHNINĖ PARAMA </t>
  </si>
  <si>
    <t>IŠ VISO LĖŠŲ 1–3 KONKRETIEMS TIKSLAMS IR TECHNINEI PARAMAI</t>
  </si>
  <si>
    <t>Pastabos: žvaigždutėmis pažymėtuose projektuose galimi:</t>
  </si>
  <si>
    <t xml:space="preserve"> * Pirkimai atliekami pagal Lietuvos Respublikos viešųjų pirkimų, atliekamų gynybos ir saugumo srityje, įstatymą </t>
  </si>
  <si>
    <t xml:space="preserve">VIDAUS SAUGUMO FONDO 2021–2027 M. PROGRAMOS VEIKSMŲ ĮGYVENDINIMO PLANAS </t>
  </si>
  <si>
    <t>** Pirkimai, susiję su žvalgybinio pobūdžio veikla, tvarkos aprašu, patvirtintu Lietuvos Respublikos Vyriausybės 2015 m. kovo 18 d. nutarimu Nr. 282 „Dėl Pirkimų, susijusių su žvalgybinio pobūdžio veikla, tvarkos aprašo patvirtinimo".</t>
  </si>
  <si>
    <t>Integruotos baudžiamojo proceso informacinės sistemos (IBPS) suderinamumas su ES IS</t>
  </si>
  <si>
    <t xml:space="preserve">2024 m. IV ketv. </t>
  </si>
  <si>
    <t>2025 m. II ketv.</t>
  </si>
  <si>
    <t>Vidaus saugumo fondo (toliau – VSF), Europos Sąjungos (toliau - ES) ir bendrojo finansavimo lėšų (toliau - BF) paskirstymas VSF 2021–2027 metų programos tikslams įgyvendinti, eurais</t>
  </si>
  <si>
    <r>
      <rPr>
        <u/>
        <sz val="11"/>
        <color rgb="FF000000"/>
        <rFont val="Times New Roman"/>
        <family val="1"/>
        <charset val="186"/>
      </rPr>
      <t>Projektų atrankos būdas:</t>
    </r>
    <r>
      <rPr>
        <sz val="11"/>
        <color rgb="FF000000"/>
        <rFont val="Times New Roman"/>
        <family val="1"/>
        <charset val="186"/>
      </rPr>
      <t xml:space="preserve"> valstybės projektų planavimas</t>
    </r>
  </si>
  <si>
    <t>Daktiloskopinių duomenų registro, kaip informacinės technologijos sistemos, atnaujinimas</t>
  </si>
  <si>
    <t>Planuojamas kvietimo teikti projekto įgyvendinimo planą paskelbimo laikotarpis</t>
  </si>
  <si>
    <t>Konkretaus tikslo, veiksmo ir siūlomo projekto pavadinimas</t>
  </si>
  <si>
    <t>IŠ VISO LĖŠŲ 2.2 KONKREČIAM VEIKSMUI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</si>
</sst>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1"/>
      <color rgb="FF000000"/>
      <name val="Times New Roman"/>
      <family val="1"/>
    </font>
    <font>
      <sz val="9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9"/>
      <color rgb="FF000000"/>
      <name val="Calibri"/>
      <family val="2"/>
      <charset val="186"/>
      <scheme val="minor"/>
    </font>
    <font>
      <sz val="11"/>
      <color rgb="FF1F497D"/>
      <name val="Calibri"/>
      <family val="2"/>
      <charset val="186"/>
      <scheme val="minor"/>
    </font>
    <font>
      <u/>
      <sz val="11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CC99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2" fillId="0" borderId="0" xfId="0" applyFont="1"/>
    <xf numFmtId="0" fontId="4" fillId="0" borderId="0" xfId="0" applyFont="1" applyAlignment="1">
      <alignment vertical="top" wrapText="1"/>
    </xf>
    <xf numFmtId="0" fontId="3" fillId="0" borderId="15" xfId="0" applyFont="1" applyFill="1" applyBorder="1" applyAlignment="1">
      <alignment vertical="top"/>
    </xf>
    <xf numFmtId="0" fontId="0" fillId="0" borderId="0" xfId="0" applyFill="1"/>
    <xf numFmtId="0" fontId="2" fillId="2" borderId="15" xfId="0" applyFont="1" applyFill="1" applyBorder="1" applyAlignment="1">
      <alignment vertical="top"/>
    </xf>
    <xf numFmtId="2" fontId="5" fillId="2" borderId="17" xfId="1" applyNumberFormat="1" applyFont="1" applyFill="1" applyBorder="1" applyAlignment="1">
      <alignment horizontal="center" vertical="center" wrapText="1"/>
    </xf>
    <xf numFmtId="2" fontId="7" fillId="2" borderId="21" xfId="1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left" vertical="top"/>
    </xf>
    <xf numFmtId="0" fontId="7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2" fillId="2" borderId="21" xfId="0" applyFont="1" applyFill="1" applyBorder="1" applyAlignment="1">
      <alignment vertical="top"/>
    </xf>
    <xf numFmtId="0" fontId="0" fillId="2" borderId="21" xfId="0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0" fillId="2" borderId="15" xfId="0" applyFill="1" applyBorder="1" applyAlignment="1">
      <alignment vertical="top"/>
    </xf>
    <xf numFmtId="0" fontId="0" fillId="2" borderId="15" xfId="0" applyFill="1" applyBorder="1"/>
    <xf numFmtId="0" fontId="2" fillId="2" borderId="3" xfId="0" applyFont="1" applyFill="1" applyBorder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left" vertical="top" wrapText="1"/>
    </xf>
    <xf numFmtId="49" fontId="2" fillId="2" borderId="6" xfId="0" applyNumberFormat="1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4" fontId="2" fillId="2" borderId="5" xfId="0" applyNumberFormat="1" applyFont="1" applyFill="1" applyBorder="1" applyAlignment="1">
      <alignment vertical="top"/>
    </xf>
    <xf numFmtId="4" fontId="2" fillId="2" borderId="7" xfId="0" applyNumberFormat="1" applyFont="1" applyFill="1" applyBorder="1" applyAlignment="1">
      <alignment vertical="top"/>
    </xf>
    <xf numFmtId="4" fontId="2" fillId="2" borderId="16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6" fillId="2" borderId="18" xfId="0" applyNumberFormat="1" applyFont="1" applyFill="1" applyBorder="1" applyAlignment="1">
      <alignment horizontal="left" vertical="top" wrapText="1"/>
    </xf>
    <xf numFmtId="49" fontId="6" fillId="2" borderId="19" xfId="0" applyNumberFormat="1" applyFont="1" applyFill="1" applyBorder="1" applyAlignment="1">
      <alignment horizontal="left" vertical="top" wrapText="1"/>
    </xf>
    <xf numFmtId="49" fontId="6" fillId="2" borderId="20" xfId="0" applyNumberFormat="1" applyFont="1" applyFill="1" applyBorder="1" applyAlignment="1">
      <alignment horizontal="left" vertical="top" wrapText="1"/>
    </xf>
    <xf numFmtId="49" fontId="8" fillId="3" borderId="22" xfId="0" applyNumberFormat="1" applyFont="1" applyFill="1" applyBorder="1" applyAlignment="1">
      <alignment horizontal="left" vertical="top" wrapText="1"/>
    </xf>
    <xf numFmtId="49" fontId="8" fillId="3" borderId="23" xfId="0" applyNumberFormat="1" applyFont="1" applyFill="1" applyBorder="1" applyAlignment="1">
      <alignment horizontal="left" vertical="top" wrapText="1"/>
    </xf>
    <xf numFmtId="49" fontId="8" fillId="3" borderId="24" xfId="0" applyNumberFormat="1" applyFont="1" applyFill="1" applyBorder="1" applyAlignment="1">
      <alignment horizontal="left" vertical="top" wrapText="1"/>
    </xf>
    <xf numFmtId="49" fontId="8" fillId="3" borderId="25" xfId="0" applyNumberFormat="1" applyFont="1" applyFill="1" applyBorder="1" applyAlignment="1">
      <alignment horizontal="left" vertical="top" wrapText="1"/>
    </xf>
    <xf numFmtId="49" fontId="8" fillId="3" borderId="26" xfId="0" applyNumberFormat="1" applyFont="1" applyFill="1" applyBorder="1" applyAlignment="1">
      <alignment horizontal="left" vertical="top" wrapText="1"/>
    </xf>
    <xf numFmtId="49" fontId="8" fillId="3" borderId="27" xfId="0" applyNumberFormat="1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left" vertical="top" wrapText="1"/>
    </xf>
    <xf numFmtId="49" fontId="8" fillId="3" borderId="6" xfId="0" applyNumberFormat="1" applyFont="1" applyFill="1" applyBorder="1" applyAlignment="1">
      <alignment horizontal="left" vertical="top" wrapText="1"/>
    </xf>
    <xf numFmtId="49" fontId="8" fillId="3" borderId="7" xfId="0" applyNumberFormat="1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8" fillId="3" borderId="19" xfId="0" applyNumberFormat="1" applyFont="1" applyFill="1" applyBorder="1" applyAlignment="1">
      <alignment horizontal="left" vertical="top" wrapText="1"/>
    </xf>
    <xf numFmtId="49" fontId="8" fillId="3" borderId="20" xfId="0" applyNumberFormat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49" fontId="6" fillId="2" borderId="22" xfId="0" applyNumberFormat="1" applyFont="1" applyFill="1" applyBorder="1" applyAlignment="1">
      <alignment horizontal="left" vertical="top" wrapText="1"/>
    </xf>
    <xf numFmtId="49" fontId="6" fillId="2" borderId="23" xfId="0" applyNumberFormat="1" applyFont="1" applyFill="1" applyBorder="1" applyAlignment="1">
      <alignment horizontal="left" vertical="top" wrapText="1"/>
    </xf>
    <xf numFmtId="49" fontId="6" fillId="2" borderId="24" xfId="0" applyNumberFormat="1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right" vertical="top"/>
    </xf>
    <xf numFmtId="0" fontId="3" fillId="2" borderId="13" xfId="0" applyFont="1" applyFill="1" applyBorder="1" applyAlignment="1">
      <alignment horizontal="right" vertical="top"/>
    </xf>
    <xf numFmtId="0" fontId="3" fillId="2" borderId="14" xfId="0" applyFont="1" applyFill="1" applyBorder="1" applyAlignment="1">
      <alignment horizontal="right" vertical="top"/>
    </xf>
    <xf numFmtId="4" fontId="3" fillId="2" borderId="5" xfId="0" applyNumberFormat="1" applyFont="1" applyFill="1" applyBorder="1" applyAlignment="1">
      <alignment vertical="top"/>
    </xf>
    <xf numFmtId="4" fontId="3" fillId="2" borderId="7" xfId="0" applyNumberFormat="1" applyFont="1" applyFill="1" applyBorder="1" applyAlignment="1">
      <alignment vertical="top"/>
    </xf>
    <xf numFmtId="0" fontId="7" fillId="2" borderId="5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top" wrapText="1"/>
    </xf>
    <xf numFmtId="4" fontId="2" fillId="2" borderId="6" xfId="0" applyNumberFormat="1" applyFont="1" applyFill="1" applyBorder="1" applyAlignment="1">
      <alignment vertical="top"/>
    </xf>
    <xf numFmtId="0" fontId="3" fillId="2" borderId="14" xfId="0" applyFont="1" applyFill="1" applyBorder="1" applyAlignment="1">
      <alignment horizontal="left" vertical="top" wrapText="1"/>
    </xf>
    <xf numFmtId="4" fontId="3" fillId="2" borderId="6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horizontal="right" vertical="top"/>
    </xf>
    <xf numFmtId="0" fontId="3" fillId="2" borderId="6" xfId="0" applyFont="1" applyFill="1" applyBorder="1" applyAlignment="1">
      <alignment horizontal="right" vertical="top"/>
    </xf>
    <xf numFmtId="0" fontId="3" fillId="2" borderId="7" xfId="0" applyFont="1" applyFill="1" applyBorder="1" applyAlignment="1">
      <alignment horizontal="right" vertical="top"/>
    </xf>
    <xf numFmtId="0" fontId="11" fillId="2" borderId="5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right" vertical="top"/>
    </xf>
    <xf numFmtId="0" fontId="11" fillId="2" borderId="6" xfId="0" applyFont="1" applyFill="1" applyBorder="1" applyAlignment="1">
      <alignment horizontal="right" vertical="top"/>
    </xf>
    <xf numFmtId="0" fontId="11" fillId="2" borderId="7" xfId="0" applyFont="1" applyFill="1" applyBorder="1" applyAlignment="1">
      <alignment horizontal="right" vertical="top"/>
    </xf>
    <xf numFmtId="0" fontId="2" fillId="2" borderId="15" xfId="0" applyFont="1" applyFill="1" applyBorder="1" applyAlignment="1">
      <alignment horizontal="center" vertical="top"/>
    </xf>
    <xf numFmtId="4" fontId="2" fillId="2" borderId="15" xfId="0" applyNumberFormat="1" applyFont="1" applyFill="1" applyBorder="1" applyAlignment="1">
      <alignment vertical="top"/>
    </xf>
    <xf numFmtId="0" fontId="3" fillId="2" borderId="15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horizontal="right" vertical="top" wrapText="1"/>
    </xf>
    <xf numFmtId="0" fontId="11" fillId="2" borderId="7" xfId="0" applyFont="1" applyFill="1" applyBorder="1" applyAlignment="1">
      <alignment horizontal="right" vertical="top" wrapText="1"/>
    </xf>
    <xf numFmtId="0" fontId="3" fillId="2" borderId="15" xfId="0" applyFont="1" applyFill="1" applyBorder="1" applyAlignment="1">
      <alignment horizontal="right" vertical="top"/>
    </xf>
    <xf numFmtId="4" fontId="12" fillId="2" borderId="15" xfId="0" applyNumberFormat="1" applyFont="1" applyFill="1" applyBorder="1" applyAlignment="1">
      <alignment vertical="top"/>
    </xf>
    <xf numFmtId="0" fontId="12" fillId="2" borderId="15" xfId="0" applyFont="1" applyFill="1" applyBorder="1" applyAlignment="1">
      <alignment vertical="top"/>
    </xf>
    <xf numFmtId="4" fontId="10" fillId="2" borderId="5" xfId="0" applyNumberFormat="1" applyFont="1" applyFill="1" applyBorder="1" applyAlignment="1">
      <alignment vertical="top"/>
    </xf>
    <xf numFmtId="4" fontId="10" fillId="2" borderId="7" xfId="0" applyNumberFormat="1" applyFont="1" applyFill="1" applyBorder="1" applyAlignment="1">
      <alignment vertical="top"/>
    </xf>
    <xf numFmtId="4" fontId="12" fillId="2" borderId="5" xfId="0" applyNumberFormat="1" applyFont="1" applyFill="1" applyBorder="1" applyAlignment="1">
      <alignment vertical="top"/>
    </xf>
    <xf numFmtId="4" fontId="12" fillId="2" borderId="7" xfId="0" applyNumberFormat="1" applyFont="1" applyFill="1" applyBorder="1" applyAlignment="1">
      <alignment vertical="top"/>
    </xf>
    <xf numFmtId="2" fontId="12" fillId="2" borderId="5" xfId="0" applyNumberFormat="1" applyFont="1" applyFill="1" applyBorder="1" applyAlignment="1">
      <alignment vertical="top"/>
    </xf>
    <xf numFmtId="2" fontId="12" fillId="2" borderId="7" xfId="0" applyNumberFormat="1" applyFont="1" applyFill="1" applyBorder="1" applyAlignment="1">
      <alignment vertical="top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1"/>
  <sheetViews>
    <sheetView tabSelected="1" topLeftCell="A76" workbookViewId="0">
      <selection activeCell="A81" sqref="A81:F81"/>
    </sheetView>
  </sheetViews>
  <sheetFormatPr defaultRowHeight="14.5" x14ac:dyDescent="0.35"/>
  <cols>
    <col min="1" max="1" width="7" customWidth="1"/>
    <col min="2" max="3" width="9.1796875" customWidth="1"/>
    <col min="4" max="4" width="15" customWidth="1"/>
    <col min="5" max="5" width="7.81640625" customWidth="1"/>
    <col min="6" max="6" width="8" customWidth="1"/>
    <col min="7" max="7" width="8.26953125" customWidth="1"/>
    <col min="8" max="8" width="7.1796875" customWidth="1"/>
    <col min="9" max="9" width="8.1796875" customWidth="1"/>
    <col min="10" max="10" width="7.1796875" customWidth="1"/>
    <col min="11" max="11" width="9.1796875" customWidth="1"/>
    <col min="12" max="12" width="7.7265625" customWidth="1"/>
    <col min="13" max="13" width="17.7265625" customWidth="1"/>
    <col min="14" max="14" width="9.1796875" customWidth="1"/>
  </cols>
  <sheetData>
    <row r="2" spans="1:22" ht="29.5" customHeight="1" x14ac:dyDescent="0.35">
      <c r="A2" s="27" t="s">
        <v>115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22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2" ht="35.25" customHeight="1" x14ac:dyDescent="0.35">
      <c r="A4" s="28" t="s">
        <v>120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2" x14ac:dyDescent="0.35">
      <c r="A5" s="29" t="s">
        <v>121</v>
      </c>
      <c r="B5" s="29"/>
      <c r="C5" s="29"/>
      <c r="D5" s="29"/>
      <c r="E5" s="29"/>
      <c r="F5" s="29"/>
      <c r="G5" s="1"/>
      <c r="H5" s="1"/>
      <c r="I5" s="1"/>
      <c r="J5" s="1"/>
      <c r="K5" s="1"/>
      <c r="L5" s="1"/>
      <c r="M5" s="1"/>
    </row>
    <row r="6" spans="1:22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22" ht="15" customHeight="1" x14ac:dyDescent="0.35">
      <c r="A7" s="45" t="s">
        <v>0</v>
      </c>
      <c r="B7" s="48" t="s">
        <v>124</v>
      </c>
      <c r="C7" s="49"/>
      <c r="D7" s="50"/>
      <c r="E7" s="48" t="s">
        <v>123</v>
      </c>
      <c r="F7" s="50"/>
      <c r="G7" s="57" t="s">
        <v>1</v>
      </c>
      <c r="H7" s="58"/>
      <c r="I7" s="58"/>
      <c r="J7" s="58"/>
      <c r="K7" s="58"/>
      <c r="L7" s="59"/>
      <c r="M7" s="60" t="s">
        <v>2</v>
      </c>
      <c r="N7" s="2"/>
    </row>
    <row r="8" spans="1:22" ht="15" customHeight="1" x14ac:dyDescent="0.35">
      <c r="A8" s="46"/>
      <c r="B8" s="51"/>
      <c r="C8" s="52"/>
      <c r="D8" s="53"/>
      <c r="E8" s="51"/>
      <c r="F8" s="53"/>
      <c r="G8" s="63" t="s">
        <v>3</v>
      </c>
      <c r="H8" s="64"/>
      <c r="I8" s="69" t="s">
        <v>4</v>
      </c>
      <c r="J8" s="70"/>
      <c r="K8" s="63" t="s">
        <v>5</v>
      </c>
      <c r="L8" s="64"/>
      <c r="M8" s="61"/>
      <c r="N8" s="2"/>
    </row>
    <row r="9" spans="1:22" ht="25.5" customHeight="1" x14ac:dyDescent="0.35">
      <c r="A9" s="46"/>
      <c r="B9" s="51"/>
      <c r="C9" s="52"/>
      <c r="D9" s="53"/>
      <c r="E9" s="51"/>
      <c r="F9" s="53"/>
      <c r="G9" s="65"/>
      <c r="H9" s="66"/>
      <c r="I9" s="71"/>
      <c r="J9" s="72"/>
      <c r="K9" s="65"/>
      <c r="L9" s="66"/>
      <c r="M9" s="61"/>
      <c r="N9" s="2"/>
    </row>
    <row r="10" spans="1:22" ht="51" customHeight="1" x14ac:dyDescent="0.35">
      <c r="A10" s="47"/>
      <c r="B10" s="54"/>
      <c r="C10" s="55"/>
      <c r="D10" s="56"/>
      <c r="E10" s="54"/>
      <c r="F10" s="56"/>
      <c r="G10" s="67"/>
      <c r="H10" s="68"/>
      <c r="I10" s="73"/>
      <c r="J10" s="74"/>
      <c r="K10" s="67"/>
      <c r="L10" s="68"/>
      <c r="M10" s="62"/>
    </row>
    <row r="11" spans="1:22" s="4" customFormat="1" ht="21.75" customHeight="1" x14ac:dyDescent="0.35">
      <c r="A11" s="3" t="s">
        <v>6</v>
      </c>
      <c r="B11" s="31" t="s">
        <v>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22" s="4" customFormat="1" ht="16.5" customHeight="1" x14ac:dyDescent="0.35">
      <c r="A12" s="3" t="s">
        <v>8</v>
      </c>
      <c r="B12" s="34" t="s">
        <v>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22" s="4" customFormat="1" ht="66.75" customHeight="1" x14ac:dyDescent="0.35">
      <c r="A13" s="20">
        <v>111</v>
      </c>
      <c r="B13" s="37" t="s">
        <v>122</v>
      </c>
      <c r="C13" s="38"/>
      <c r="D13" s="39"/>
      <c r="E13" s="40" t="s">
        <v>10</v>
      </c>
      <c r="F13" s="41"/>
      <c r="G13" s="42">
        <f>K13*0.75</f>
        <v>2114900.25</v>
      </c>
      <c r="H13" s="43"/>
      <c r="I13" s="42">
        <f>K13*0.25</f>
        <v>704966.75</v>
      </c>
      <c r="J13" s="43"/>
      <c r="K13" s="42">
        <v>2819867</v>
      </c>
      <c r="L13" s="44"/>
      <c r="M13" s="6" t="s">
        <v>11</v>
      </c>
      <c r="V13" s="25"/>
    </row>
    <row r="14" spans="1:22" s="4" customFormat="1" ht="40" customHeight="1" x14ac:dyDescent="0.35">
      <c r="A14" s="20">
        <v>112</v>
      </c>
      <c r="B14" s="75" t="s">
        <v>12</v>
      </c>
      <c r="C14" s="76"/>
      <c r="D14" s="77"/>
      <c r="E14" s="40" t="s">
        <v>13</v>
      </c>
      <c r="F14" s="41"/>
      <c r="G14" s="42">
        <f t="shared" ref="G14:G24" si="0">K14*0.75</f>
        <v>3750000</v>
      </c>
      <c r="H14" s="43"/>
      <c r="I14" s="42">
        <f t="shared" ref="I14:I24" si="1">K14*0.25</f>
        <v>1250000</v>
      </c>
      <c r="J14" s="43"/>
      <c r="K14" s="42">
        <v>5000000</v>
      </c>
      <c r="L14" s="44"/>
      <c r="M14" s="7" t="s">
        <v>14</v>
      </c>
      <c r="V14" s="26"/>
    </row>
    <row r="15" spans="1:22" s="4" customFormat="1" ht="60" customHeight="1" x14ac:dyDescent="0.35">
      <c r="A15" s="20">
        <v>113</v>
      </c>
      <c r="B15" s="78" t="s">
        <v>15</v>
      </c>
      <c r="C15" s="79"/>
      <c r="D15" s="80"/>
      <c r="E15" s="40" t="s">
        <v>16</v>
      </c>
      <c r="F15" s="41"/>
      <c r="G15" s="42">
        <f t="shared" si="0"/>
        <v>1500000</v>
      </c>
      <c r="H15" s="43"/>
      <c r="I15" s="42">
        <f t="shared" si="1"/>
        <v>500000</v>
      </c>
      <c r="J15" s="43"/>
      <c r="K15" s="42">
        <v>2000000</v>
      </c>
      <c r="L15" s="44"/>
      <c r="M15" s="7" t="s">
        <v>14</v>
      </c>
    </row>
    <row r="16" spans="1:22" s="4" customFormat="1" ht="40" customHeight="1" x14ac:dyDescent="0.35">
      <c r="A16" s="20">
        <v>114</v>
      </c>
      <c r="B16" s="78" t="s">
        <v>17</v>
      </c>
      <c r="C16" s="79"/>
      <c r="D16" s="80"/>
      <c r="E16" s="40" t="s">
        <v>13</v>
      </c>
      <c r="F16" s="41"/>
      <c r="G16" s="42">
        <f t="shared" si="0"/>
        <v>249999.75</v>
      </c>
      <c r="H16" s="43"/>
      <c r="I16" s="42">
        <f t="shared" si="1"/>
        <v>83333.25</v>
      </c>
      <c r="J16" s="43"/>
      <c r="K16" s="42">
        <v>333333</v>
      </c>
      <c r="L16" s="44"/>
      <c r="M16" s="7" t="s">
        <v>14</v>
      </c>
    </row>
    <row r="17" spans="1:13" s="4" customFormat="1" ht="73.5" customHeight="1" x14ac:dyDescent="0.35">
      <c r="A17" s="20">
        <v>115</v>
      </c>
      <c r="B17" s="81" t="s">
        <v>18</v>
      </c>
      <c r="C17" s="82"/>
      <c r="D17" s="83"/>
      <c r="E17" s="40" t="s">
        <v>19</v>
      </c>
      <c r="F17" s="41"/>
      <c r="G17" s="42">
        <f t="shared" si="0"/>
        <v>1005000</v>
      </c>
      <c r="H17" s="43"/>
      <c r="I17" s="42">
        <f t="shared" si="1"/>
        <v>335000</v>
      </c>
      <c r="J17" s="43"/>
      <c r="K17" s="42">
        <v>1340000</v>
      </c>
      <c r="L17" s="43"/>
      <c r="M17" s="8" t="s">
        <v>20</v>
      </c>
    </row>
    <row r="18" spans="1:13" s="4" customFormat="1" ht="60" customHeight="1" x14ac:dyDescent="0.35">
      <c r="A18" s="20">
        <v>116</v>
      </c>
      <c r="B18" s="84" t="s">
        <v>117</v>
      </c>
      <c r="C18" s="85"/>
      <c r="D18" s="86"/>
      <c r="E18" s="40" t="s">
        <v>21</v>
      </c>
      <c r="F18" s="41"/>
      <c r="G18" s="42">
        <f t="shared" si="0"/>
        <v>675000</v>
      </c>
      <c r="H18" s="43"/>
      <c r="I18" s="42">
        <f t="shared" si="1"/>
        <v>225000</v>
      </c>
      <c r="J18" s="43"/>
      <c r="K18" s="42">
        <v>900000</v>
      </c>
      <c r="L18" s="43"/>
      <c r="M18" s="9" t="s">
        <v>22</v>
      </c>
    </row>
    <row r="19" spans="1:13" s="4" customFormat="1" ht="40" customHeight="1" x14ac:dyDescent="0.35">
      <c r="A19" s="20">
        <v>117</v>
      </c>
      <c r="B19" s="84" t="s">
        <v>23</v>
      </c>
      <c r="C19" s="85" t="s">
        <v>23</v>
      </c>
      <c r="D19" s="86" t="s">
        <v>23</v>
      </c>
      <c r="E19" s="40" t="s">
        <v>19</v>
      </c>
      <c r="F19" s="41"/>
      <c r="G19" s="42">
        <f t="shared" si="0"/>
        <v>285000</v>
      </c>
      <c r="H19" s="43"/>
      <c r="I19" s="42">
        <f t="shared" si="1"/>
        <v>95000</v>
      </c>
      <c r="J19" s="43"/>
      <c r="K19" s="42">
        <v>380000</v>
      </c>
      <c r="L19" s="43"/>
      <c r="M19" s="9" t="s">
        <v>22</v>
      </c>
    </row>
    <row r="20" spans="1:13" s="4" customFormat="1" ht="40" customHeight="1" x14ac:dyDescent="0.35">
      <c r="A20" s="20">
        <v>118</v>
      </c>
      <c r="B20" s="84" t="s">
        <v>24</v>
      </c>
      <c r="C20" s="85"/>
      <c r="D20" s="86"/>
      <c r="E20" s="40" t="s">
        <v>25</v>
      </c>
      <c r="F20" s="41"/>
      <c r="G20" s="42">
        <f t="shared" si="0"/>
        <v>307500</v>
      </c>
      <c r="H20" s="43"/>
      <c r="I20" s="42">
        <f t="shared" si="1"/>
        <v>102500</v>
      </c>
      <c r="J20" s="43"/>
      <c r="K20" s="42">
        <v>410000</v>
      </c>
      <c r="L20" s="43"/>
      <c r="M20" s="9" t="s">
        <v>22</v>
      </c>
    </row>
    <row r="21" spans="1:13" s="4" customFormat="1" ht="49.5" customHeight="1" x14ac:dyDescent="0.35">
      <c r="A21" s="20">
        <v>119</v>
      </c>
      <c r="B21" s="84" t="s">
        <v>26</v>
      </c>
      <c r="C21" s="85" t="s">
        <v>27</v>
      </c>
      <c r="D21" s="86" t="s">
        <v>27</v>
      </c>
      <c r="E21" s="40" t="s">
        <v>10</v>
      </c>
      <c r="F21" s="41" t="s">
        <v>10</v>
      </c>
      <c r="G21" s="42">
        <f t="shared" si="0"/>
        <v>225000</v>
      </c>
      <c r="H21" s="43"/>
      <c r="I21" s="42">
        <f t="shared" si="1"/>
        <v>75000</v>
      </c>
      <c r="J21" s="43"/>
      <c r="K21" s="42">
        <v>300000</v>
      </c>
      <c r="L21" s="43"/>
      <c r="M21" s="9" t="s">
        <v>22</v>
      </c>
    </row>
    <row r="22" spans="1:13" s="4" customFormat="1" ht="51" customHeight="1" x14ac:dyDescent="0.35">
      <c r="A22" s="20">
        <v>1110</v>
      </c>
      <c r="B22" s="84" t="s">
        <v>28</v>
      </c>
      <c r="C22" s="85"/>
      <c r="D22" s="86"/>
      <c r="E22" s="87" t="s">
        <v>29</v>
      </c>
      <c r="F22" s="88"/>
      <c r="G22" s="42">
        <f t="shared" si="0"/>
        <v>337500</v>
      </c>
      <c r="H22" s="43"/>
      <c r="I22" s="42">
        <f t="shared" si="1"/>
        <v>112500</v>
      </c>
      <c r="J22" s="43"/>
      <c r="K22" s="42">
        <v>450000</v>
      </c>
      <c r="L22" s="43"/>
      <c r="M22" s="9" t="s">
        <v>22</v>
      </c>
    </row>
    <row r="23" spans="1:13" s="4" customFormat="1" ht="82.5" customHeight="1" x14ac:dyDescent="0.35">
      <c r="A23" s="20">
        <v>1111</v>
      </c>
      <c r="B23" s="89" t="s">
        <v>30</v>
      </c>
      <c r="C23" s="90"/>
      <c r="D23" s="91"/>
      <c r="E23" s="87" t="s">
        <v>118</v>
      </c>
      <c r="F23" s="88"/>
      <c r="G23" s="42">
        <f t="shared" si="0"/>
        <v>1125000</v>
      </c>
      <c r="H23" s="43"/>
      <c r="I23" s="42">
        <f t="shared" si="1"/>
        <v>375000</v>
      </c>
      <c r="J23" s="43"/>
      <c r="K23" s="42">
        <v>1500000</v>
      </c>
      <c r="L23" s="43"/>
      <c r="M23" s="10" t="s">
        <v>31</v>
      </c>
    </row>
    <row r="24" spans="1:13" s="4" customFormat="1" ht="54" customHeight="1" x14ac:dyDescent="0.35">
      <c r="A24" s="20">
        <v>1112</v>
      </c>
      <c r="B24" s="95" t="s">
        <v>32</v>
      </c>
      <c r="C24" s="96"/>
      <c r="D24" s="97"/>
      <c r="E24" s="87" t="s">
        <v>25</v>
      </c>
      <c r="F24" s="88"/>
      <c r="G24" s="42">
        <f t="shared" si="0"/>
        <v>2325000</v>
      </c>
      <c r="H24" s="43"/>
      <c r="I24" s="42">
        <f t="shared" si="1"/>
        <v>775000</v>
      </c>
      <c r="J24" s="43"/>
      <c r="K24" s="42">
        <v>3100000</v>
      </c>
      <c r="L24" s="43"/>
      <c r="M24" s="10" t="s">
        <v>33</v>
      </c>
    </row>
    <row r="25" spans="1:13" s="4" customFormat="1" x14ac:dyDescent="0.35">
      <c r="A25" s="98" t="s">
        <v>34</v>
      </c>
      <c r="B25" s="99"/>
      <c r="C25" s="99"/>
      <c r="D25" s="99"/>
      <c r="E25" s="99"/>
      <c r="F25" s="100"/>
      <c r="G25" s="101">
        <f>G13+G14+G15+G16+G17+G18+G19+G20+G21+G22+G23+G24</f>
        <v>13899900</v>
      </c>
      <c r="H25" s="102"/>
      <c r="I25" s="101">
        <f>I13+I14+I15+I16+I17+I18+I19+I20+I21+I22+I23+I24</f>
        <v>4633300</v>
      </c>
      <c r="J25" s="102"/>
      <c r="K25" s="101">
        <f>K13+K14+K15+K16+K17+K18+K19+K20+K21+K22+K23+K24</f>
        <v>18533200</v>
      </c>
      <c r="L25" s="102"/>
      <c r="M25" s="5"/>
    </row>
    <row r="26" spans="1:13" s="4" customFormat="1" ht="30" customHeight="1" x14ac:dyDescent="0.35">
      <c r="A26" s="11" t="s">
        <v>35</v>
      </c>
      <c r="B26" s="92" t="s">
        <v>36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</row>
    <row r="27" spans="1:13" s="4" customFormat="1" ht="40" customHeight="1" x14ac:dyDescent="0.35">
      <c r="A27" s="20">
        <v>121</v>
      </c>
      <c r="B27" s="75" t="s">
        <v>37</v>
      </c>
      <c r="C27" s="76"/>
      <c r="D27" s="77"/>
      <c r="E27" s="87" t="s">
        <v>38</v>
      </c>
      <c r="F27" s="88"/>
      <c r="G27" s="42">
        <f>K27*0.75</f>
        <v>225000</v>
      </c>
      <c r="H27" s="43"/>
      <c r="I27" s="42">
        <f>K27*0.25</f>
        <v>75000</v>
      </c>
      <c r="J27" s="43"/>
      <c r="K27" s="42">
        <v>300000</v>
      </c>
      <c r="L27" s="43"/>
      <c r="M27" s="12" t="s">
        <v>14</v>
      </c>
    </row>
    <row r="28" spans="1:13" s="4" customFormat="1" x14ac:dyDescent="0.35">
      <c r="A28" s="98" t="s">
        <v>39</v>
      </c>
      <c r="B28" s="99"/>
      <c r="C28" s="99"/>
      <c r="D28" s="99"/>
      <c r="E28" s="99"/>
      <c r="F28" s="100"/>
      <c r="G28" s="101">
        <f>K28*0.75</f>
        <v>225000</v>
      </c>
      <c r="H28" s="102"/>
      <c r="I28" s="101">
        <f>K28*0.25</f>
        <v>75000</v>
      </c>
      <c r="J28" s="102"/>
      <c r="K28" s="101">
        <v>300000</v>
      </c>
      <c r="L28" s="102"/>
      <c r="M28" s="5"/>
    </row>
    <row r="29" spans="1:13" s="4" customFormat="1" ht="18" customHeight="1" x14ac:dyDescent="0.35">
      <c r="A29" s="11" t="s">
        <v>40</v>
      </c>
      <c r="B29" s="92" t="s">
        <v>41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4"/>
    </row>
    <row r="30" spans="1:13" s="4" customFormat="1" ht="50.25" customHeight="1" x14ac:dyDescent="0.35">
      <c r="A30" s="20">
        <v>131</v>
      </c>
      <c r="B30" s="75" t="s">
        <v>42</v>
      </c>
      <c r="C30" s="76"/>
      <c r="D30" s="77"/>
      <c r="E30" s="87" t="s">
        <v>38</v>
      </c>
      <c r="F30" s="88"/>
      <c r="G30" s="42">
        <f>K30*0.75</f>
        <v>450000</v>
      </c>
      <c r="H30" s="43"/>
      <c r="I30" s="42">
        <f>K30*0.25</f>
        <v>150000</v>
      </c>
      <c r="J30" s="43"/>
      <c r="K30" s="42">
        <v>600000</v>
      </c>
      <c r="L30" s="43"/>
      <c r="M30" s="13" t="s">
        <v>43</v>
      </c>
    </row>
    <row r="31" spans="1:13" s="4" customFormat="1" ht="45" customHeight="1" x14ac:dyDescent="0.35">
      <c r="A31" s="20">
        <v>132</v>
      </c>
      <c r="B31" s="95" t="s">
        <v>44</v>
      </c>
      <c r="C31" s="96"/>
      <c r="D31" s="97"/>
      <c r="E31" s="87" t="s">
        <v>45</v>
      </c>
      <c r="F31" s="88"/>
      <c r="G31" s="42">
        <f>K31*0.75</f>
        <v>450000</v>
      </c>
      <c r="H31" s="43"/>
      <c r="I31" s="42">
        <f>K31*0.25</f>
        <v>150000</v>
      </c>
      <c r="J31" s="43"/>
      <c r="K31" s="42">
        <v>600000</v>
      </c>
      <c r="L31" s="43"/>
      <c r="M31" s="13" t="s">
        <v>22</v>
      </c>
    </row>
    <row r="32" spans="1:13" s="4" customFormat="1" ht="42" customHeight="1" x14ac:dyDescent="0.35">
      <c r="A32" s="20">
        <v>133</v>
      </c>
      <c r="B32" s="95" t="s">
        <v>46</v>
      </c>
      <c r="C32" s="96"/>
      <c r="D32" s="97"/>
      <c r="E32" s="87" t="s">
        <v>47</v>
      </c>
      <c r="F32" s="88"/>
      <c r="G32" s="42">
        <f t="shared" ref="G32:G33" si="2">K32*0.75</f>
        <v>1012500</v>
      </c>
      <c r="H32" s="43"/>
      <c r="I32" s="42">
        <f t="shared" ref="I32:I33" si="3">K32*0.25</f>
        <v>337500</v>
      </c>
      <c r="J32" s="43"/>
      <c r="K32" s="42">
        <v>1350000</v>
      </c>
      <c r="L32" s="43"/>
      <c r="M32" s="10" t="s">
        <v>48</v>
      </c>
    </row>
    <row r="33" spans="1:13" s="4" customFormat="1" ht="62.25" customHeight="1" x14ac:dyDescent="0.35">
      <c r="A33" s="20">
        <v>134</v>
      </c>
      <c r="B33" s="95" t="s">
        <v>49</v>
      </c>
      <c r="C33" s="96"/>
      <c r="D33" s="97"/>
      <c r="E33" s="103" t="s">
        <v>63</v>
      </c>
      <c r="F33" s="104"/>
      <c r="G33" s="42">
        <f t="shared" si="2"/>
        <v>1500000</v>
      </c>
      <c r="H33" s="43"/>
      <c r="I33" s="42">
        <f t="shared" si="3"/>
        <v>500000</v>
      </c>
      <c r="J33" s="43"/>
      <c r="K33" s="42">
        <v>2000000</v>
      </c>
      <c r="L33" s="43"/>
      <c r="M33" s="8" t="s">
        <v>50</v>
      </c>
    </row>
    <row r="34" spans="1:13" s="4" customFormat="1" ht="21.75" customHeight="1" x14ac:dyDescent="0.35">
      <c r="A34" s="98" t="s">
        <v>51</v>
      </c>
      <c r="B34" s="99"/>
      <c r="C34" s="99"/>
      <c r="D34" s="99"/>
      <c r="E34" s="99"/>
      <c r="F34" s="100"/>
      <c r="G34" s="101">
        <f>G30+G31+G32+G33</f>
        <v>3412500</v>
      </c>
      <c r="H34" s="102"/>
      <c r="I34" s="101">
        <f>I30+I31+I32+I33</f>
        <v>1137500</v>
      </c>
      <c r="J34" s="102"/>
      <c r="K34" s="101">
        <f>K30+K31+K32+K33</f>
        <v>4550000</v>
      </c>
      <c r="L34" s="102"/>
      <c r="M34" s="14"/>
    </row>
    <row r="35" spans="1:13" s="4" customFormat="1" ht="28.5" customHeight="1" x14ac:dyDescent="0.35">
      <c r="A35" s="105" t="s">
        <v>52</v>
      </c>
      <c r="B35" s="106"/>
      <c r="C35" s="106"/>
      <c r="D35" s="106"/>
      <c r="E35" s="106"/>
      <c r="F35" s="107"/>
      <c r="G35" s="101">
        <f>G25+G28+G34</f>
        <v>17537400</v>
      </c>
      <c r="H35" s="102"/>
      <c r="I35" s="101">
        <f>I25+I28+I34</f>
        <v>5845800</v>
      </c>
      <c r="J35" s="102"/>
      <c r="K35" s="101">
        <f>K25+K28+K34</f>
        <v>23383200</v>
      </c>
      <c r="L35" s="110"/>
      <c r="M35" s="15"/>
    </row>
    <row r="36" spans="1:13" s="4" customFormat="1" ht="21" customHeight="1" x14ac:dyDescent="0.35">
      <c r="A36" s="111" t="s">
        <v>53</v>
      </c>
      <c r="B36" s="112"/>
      <c r="C36" s="112"/>
      <c r="D36" s="112"/>
      <c r="E36" s="112"/>
      <c r="F36" s="113"/>
      <c r="G36" s="101">
        <f>G26+G29+G35</f>
        <v>17537400</v>
      </c>
      <c r="H36" s="102"/>
      <c r="I36" s="101">
        <f>I26+I29+I35</f>
        <v>5845800</v>
      </c>
      <c r="J36" s="102"/>
      <c r="K36" s="101">
        <f>K26+K29+K35</f>
        <v>23383200</v>
      </c>
      <c r="L36" s="110"/>
      <c r="M36" s="16"/>
    </row>
    <row r="37" spans="1:13" s="4" customFormat="1" ht="30.75" customHeight="1" x14ac:dyDescent="0.35">
      <c r="A37" s="105" t="s">
        <v>54</v>
      </c>
      <c r="B37" s="106"/>
      <c r="C37" s="106"/>
      <c r="D37" s="106"/>
      <c r="E37" s="106"/>
      <c r="F37" s="107"/>
      <c r="G37" s="42">
        <f t="shared" ref="G37" si="4">G36-G35</f>
        <v>0</v>
      </c>
      <c r="H37" s="43"/>
      <c r="I37" s="42">
        <f t="shared" ref="I37" si="5">I36-I35</f>
        <v>0</v>
      </c>
      <c r="J37" s="43"/>
      <c r="K37" s="42">
        <f>K36-K35</f>
        <v>0</v>
      </c>
      <c r="L37" s="108"/>
      <c r="M37" s="15"/>
    </row>
    <row r="38" spans="1:13" s="4" customFormat="1" ht="14.25" customHeight="1" x14ac:dyDescent="0.35">
      <c r="A38" s="17" t="s">
        <v>55</v>
      </c>
      <c r="B38" s="92" t="s">
        <v>56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109"/>
    </row>
    <row r="39" spans="1:13" s="4" customFormat="1" ht="17.25" customHeight="1" x14ac:dyDescent="0.35">
      <c r="A39" s="18" t="s">
        <v>57</v>
      </c>
      <c r="B39" s="92" t="s">
        <v>9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4"/>
    </row>
    <row r="40" spans="1:13" s="4" customFormat="1" ht="30.75" customHeight="1" x14ac:dyDescent="0.35">
      <c r="A40" s="20">
        <v>211</v>
      </c>
      <c r="B40" s="120" t="s">
        <v>58</v>
      </c>
      <c r="C40" s="121"/>
      <c r="D40" s="122"/>
      <c r="E40" s="40" t="s">
        <v>38</v>
      </c>
      <c r="F40" s="41"/>
      <c r="G40" s="42">
        <f>K40*0.75</f>
        <v>239148.9975</v>
      </c>
      <c r="H40" s="43"/>
      <c r="I40" s="42">
        <f>K40*0.25</f>
        <v>79716.332500000004</v>
      </c>
      <c r="J40" s="43"/>
      <c r="K40" s="42">
        <v>318865.33</v>
      </c>
      <c r="L40" s="43"/>
      <c r="M40" s="13" t="s">
        <v>22</v>
      </c>
    </row>
    <row r="41" spans="1:13" s="4" customFormat="1" ht="18.75" customHeight="1" x14ac:dyDescent="0.35">
      <c r="A41" s="111" t="s">
        <v>59</v>
      </c>
      <c r="B41" s="112"/>
      <c r="C41" s="112"/>
      <c r="D41" s="112"/>
      <c r="E41" s="112"/>
      <c r="F41" s="113"/>
      <c r="G41" s="101">
        <f>K41*0.75</f>
        <v>239148.9975</v>
      </c>
      <c r="H41" s="102"/>
      <c r="I41" s="101">
        <f>K41*0.25</f>
        <v>79716.332500000004</v>
      </c>
      <c r="J41" s="102"/>
      <c r="K41" s="101">
        <v>318865.33</v>
      </c>
      <c r="L41" s="102"/>
      <c r="M41" s="5"/>
    </row>
    <row r="42" spans="1:13" s="4" customFormat="1" ht="30" customHeight="1" x14ac:dyDescent="0.35">
      <c r="A42" s="19" t="s">
        <v>60</v>
      </c>
      <c r="B42" s="114" t="s">
        <v>61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6"/>
    </row>
    <row r="43" spans="1:13" s="4" customFormat="1" ht="21" customHeight="1" x14ac:dyDescent="0.35">
      <c r="A43" s="20">
        <v>221</v>
      </c>
      <c r="B43" s="117" t="s">
        <v>62</v>
      </c>
      <c r="C43" s="118"/>
      <c r="D43" s="119"/>
      <c r="E43" s="40" t="s">
        <v>63</v>
      </c>
      <c r="F43" s="41"/>
      <c r="G43" s="42">
        <f>K43*0.9</f>
        <v>54000</v>
      </c>
      <c r="H43" s="43"/>
      <c r="I43" s="42">
        <f>K43*0.1</f>
        <v>6000</v>
      </c>
      <c r="J43" s="43"/>
      <c r="K43" s="42">
        <v>60000</v>
      </c>
      <c r="L43" s="43"/>
      <c r="M43" s="12" t="s">
        <v>14</v>
      </c>
    </row>
    <row r="44" spans="1:13" s="4" customFormat="1" ht="29.25" customHeight="1" x14ac:dyDescent="0.35">
      <c r="A44" s="20">
        <v>222</v>
      </c>
      <c r="B44" s="120" t="s">
        <v>64</v>
      </c>
      <c r="C44" s="121"/>
      <c r="D44" s="122"/>
      <c r="E44" s="40" t="s">
        <v>63</v>
      </c>
      <c r="F44" s="41"/>
      <c r="G44" s="42">
        <f>K44*0.9</f>
        <v>283199.40000000002</v>
      </c>
      <c r="H44" s="43"/>
      <c r="I44" s="42">
        <f>K44*0.1</f>
        <v>31466.600000000002</v>
      </c>
      <c r="J44" s="43"/>
      <c r="K44" s="42">
        <v>314666</v>
      </c>
      <c r="L44" s="43"/>
      <c r="M44" s="13" t="s">
        <v>65</v>
      </c>
    </row>
    <row r="45" spans="1:13" s="4" customFormat="1" x14ac:dyDescent="0.35">
      <c r="A45" s="123" t="s">
        <v>125</v>
      </c>
      <c r="B45" s="124"/>
      <c r="C45" s="124"/>
      <c r="D45" s="124"/>
      <c r="E45" s="124"/>
      <c r="F45" s="125"/>
      <c r="G45" s="101">
        <f t="shared" ref="G45" si="6">G43+G44</f>
        <v>337199.4</v>
      </c>
      <c r="H45" s="102"/>
      <c r="I45" s="101">
        <f t="shared" ref="I45" si="7">I43+I44</f>
        <v>37466.600000000006</v>
      </c>
      <c r="J45" s="102"/>
      <c r="K45" s="101">
        <f>K43+K44</f>
        <v>374666</v>
      </c>
      <c r="L45" s="102"/>
      <c r="M45" s="5"/>
    </row>
    <row r="46" spans="1:13" s="4" customFormat="1" ht="25.5" customHeight="1" x14ac:dyDescent="0.35">
      <c r="A46" s="11" t="s">
        <v>66</v>
      </c>
      <c r="B46" s="92" t="s">
        <v>41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4"/>
    </row>
    <row r="47" spans="1:13" s="4" customFormat="1" ht="82.5" customHeight="1" x14ac:dyDescent="0.35">
      <c r="A47" s="20">
        <v>231</v>
      </c>
      <c r="B47" s="120" t="s">
        <v>67</v>
      </c>
      <c r="C47" s="121"/>
      <c r="D47" s="122"/>
      <c r="E47" s="40" t="s">
        <v>63</v>
      </c>
      <c r="F47" s="41"/>
      <c r="G47" s="42">
        <f t="shared" ref="G47:G52" si="8">K47*0.75</f>
        <v>262500</v>
      </c>
      <c r="H47" s="43"/>
      <c r="I47" s="42">
        <f t="shared" ref="I47:I52" si="9">K47*0.25</f>
        <v>87500</v>
      </c>
      <c r="J47" s="43"/>
      <c r="K47" s="42">
        <v>350000</v>
      </c>
      <c r="L47" s="43"/>
      <c r="M47" s="12" t="s">
        <v>14</v>
      </c>
    </row>
    <row r="48" spans="1:13" s="4" customFormat="1" ht="83.25" customHeight="1" x14ac:dyDescent="0.35">
      <c r="A48" s="20">
        <v>232</v>
      </c>
      <c r="B48" s="120" t="s">
        <v>68</v>
      </c>
      <c r="C48" s="121"/>
      <c r="D48" s="122"/>
      <c r="E48" s="40" t="s">
        <v>69</v>
      </c>
      <c r="F48" s="41"/>
      <c r="G48" s="42">
        <f>K48*0.75</f>
        <v>216000</v>
      </c>
      <c r="H48" s="43"/>
      <c r="I48" s="42">
        <f t="shared" si="9"/>
        <v>72000</v>
      </c>
      <c r="J48" s="43"/>
      <c r="K48" s="42">
        <v>288000</v>
      </c>
      <c r="L48" s="43"/>
      <c r="M48" s="12" t="s">
        <v>14</v>
      </c>
    </row>
    <row r="49" spans="1:13" s="4" customFormat="1" ht="38.25" customHeight="1" x14ac:dyDescent="0.35">
      <c r="A49" s="20">
        <v>233</v>
      </c>
      <c r="B49" s="120" t="s">
        <v>70</v>
      </c>
      <c r="C49" s="121"/>
      <c r="D49" s="122"/>
      <c r="E49" s="40" t="s">
        <v>63</v>
      </c>
      <c r="F49" s="41"/>
      <c r="G49" s="42">
        <f t="shared" si="8"/>
        <v>475507.13250000001</v>
      </c>
      <c r="H49" s="43"/>
      <c r="I49" s="42">
        <f t="shared" si="9"/>
        <v>158502.3775</v>
      </c>
      <c r="J49" s="43"/>
      <c r="K49" s="42">
        <v>634009.51</v>
      </c>
      <c r="L49" s="43"/>
      <c r="M49" s="12" t="s">
        <v>14</v>
      </c>
    </row>
    <row r="50" spans="1:13" s="4" customFormat="1" ht="45" customHeight="1" x14ac:dyDescent="0.35">
      <c r="A50" s="20">
        <v>234</v>
      </c>
      <c r="B50" s="120" t="s">
        <v>71</v>
      </c>
      <c r="C50" s="121"/>
      <c r="D50" s="122"/>
      <c r="E50" s="40" t="s">
        <v>47</v>
      </c>
      <c r="F50" s="41"/>
      <c r="G50" s="42">
        <f t="shared" si="8"/>
        <v>1500000</v>
      </c>
      <c r="H50" s="43"/>
      <c r="I50" s="42">
        <f t="shared" si="9"/>
        <v>500000</v>
      </c>
      <c r="J50" s="43"/>
      <c r="K50" s="42">
        <v>2000000</v>
      </c>
      <c r="L50" s="43"/>
      <c r="M50" s="12" t="s">
        <v>14</v>
      </c>
    </row>
    <row r="51" spans="1:13" s="4" customFormat="1" ht="58.5" customHeight="1" x14ac:dyDescent="0.35">
      <c r="A51" s="20">
        <v>235</v>
      </c>
      <c r="B51" s="120" t="s">
        <v>72</v>
      </c>
      <c r="C51" s="121"/>
      <c r="D51" s="122"/>
      <c r="E51" s="126" t="s">
        <v>119</v>
      </c>
      <c r="F51" s="126"/>
      <c r="G51" s="127">
        <f t="shared" si="8"/>
        <v>352500</v>
      </c>
      <c r="H51" s="127"/>
      <c r="I51" s="127">
        <f t="shared" si="9"/>
        <v>117500</v>
      </c>
      <c r="J51" s="127"/>
      <c r="K51" s="127">
        <v>470000</v>
      </c>
      <c r="L51" s="127"/>
      <c r="M51" s="13" t="s">
        <v>73</v>
      </c>
    </row>
    <row r="52" spans="1:13" s="4" customFormat="1" ht="75.75" customHeight="1" x14ac:dyDescent="0.35">
      <c r="A52" s="20">
        <v>236</v>
      </c>
      <c r="B52" s="120" t="s">
        <v>74</v>
      </c>
      <c r="C52" s="121"/>
      <c r="D52" s="122"/>
      <c r="E52" s="40" t="s">
        <v>19</v>
      </c>
      <c r="F52" s="41"/>
      <c r="G52" s="42">
        <f t="shared" si="8"/>
        <v>450000</v>
      </c>
      <c r="H52" s="43"/>
      <c r="I52" s="42">
        <f t="shared" si="9"/>
        <v>150000</v>
      </c>
      <c r="J52" s="43"/>
      <c r="K52" s="42">
        <v>600000</v>
      </c>
      <c r="L52" s="43"/>
      <c r="M52" s="13" t="s">
        <v>65</v>
      </c>
    </row>
    <row r="53" spans="1:13" s="4" customFormat="1" x14ac:dyDescent="0.35">
      <c r="A53" s="111" t="s">
        <v>75</v>
      </c>
      <c r="B53" s="112"/>
      <c r="C53" s="112"/>
      <c r="D53" s="112"/>
      <c r="E53" s="112"/>
      <c r="F53" s="113"/>
      <c r="G53" s="101">
        <f>G47+G48+G49+G50+G51+G52</f>
        <v>3256507.1325000003</v>
      </c>
      <c r="H53" s="102"/>
      <c r="I53" s="101">
        <f t="shared" ref="I53" si="10">I47+I48+I49+I50+I51+I52</f>
        <v>1085502.3774999999</v>
      </c>
      <c r="J53" s="102"/>
      <c r="K53" s="101">
        <f>K47+K48+K49+K50+K51+K52</f>
        <v>4342009.51</v>
      </c>
      <c r="L53" s="102"/>
      <c r="M53" s="5"/>
    </row>
    <row r="54" spans="1:13" s="4" customFormat="1" ht="30" customHeight="1" x14ac:dyDescent="0.35">
      <c r="A54" s="129" t="s">
        <v>76</v>
      </c>
      <c r="B54" s="130"/>
      <c r="C54" s="130"/>
      <c r="D54" s="130"/>
      <c r="E54" s="130"/>
      <c r="F54" s="131"/>
      <c r="G54" s="101">
        <f>G41+G45+G53</f>
        <v>3832855.5300000003</v>
      </c>
      <c r="H54" s="102"/>
      <c r="I54" s="101">
        <f>I41+I45+I53</f>
        <v>1202685.31</v>
      </c>
      <c r="J54" s="102"/>
      <c r="K54" s="101">
        <f>K41+K45+K53</f>
        <v>5035540.84</v>
      </c>
      <c r="L54" s="102"/>
      <c r="M54" s="5"/>
    </row>
    <row r="55" spans="1:13" s="4" customFormat="1" ht="23.25" customHeight="1" x14ac:dyDescent="0.35">
      <c r="A55" s="111" t="s">
        <v>77</v>
      </c>
      <c r="B55" s="112"/>
      <c r="C55" s="112"/>
      <c r="D55" s="112"/>
      <c r="E55" s="112"/>
      <c r="F55" s="113"/>
      <c r="G55" s="101">
        <v>3832855.53</v>
      </c>
      <c r="H55" s="102"/>
      <c r="I55" s="101">
        <v>1202685.31</v>
      </c>
      <c r="J55" s="102"/>
      <c r="K55" s="101">
        <v>5035540.84</v>
      </c>
      <c r="L55" s="102"/>
      <c r="M55" s="5"/>
    </row>
    <row r="56" spans="1:13" s="4" customFormat="1" ht="33.75" customHeight="1" x14ac:dyDescent="0.35">
      <c r="A56" s="105" t="s">
        <v>78</v>
      </c>
      <c r="B56" s="106"/>
      <c r="C56" s="106"/>
      <c r="D56" s="106"/>
      <c r="E56" s="106"/>
      <c r="F56" s="107"/>
      <c r="G56" s="42">
        <f>G55-G54</f>
        <v>0</v>
      </c>
      <c r="H56" s="43"/>
      <c r="I56" s="42">
        <f t="shared" ref="I56" si="11">I55-I54</f>
        <v>0</v>
      </c>
      <c r="J56" s="43"/>
      <c r="K56" s="42">
        <f>K55-K54</f>
        <v>0</v>
      </c>
      <c r="L56" s="43"/>
      <c r="M56" s="5"/>
    </row>
    <row r="57" spans="1:13" s="4" customFormat="1" ht="17.25" customHeight="1" x14ac:dyDescent="0.35">
      <c r="A57" s="19">
        <v>3</v>
      </c>
      <c r="B57" s="128" t="s">
        <v>79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</row>
    <row r="58" spans="1:13" s="4" customFormat="1" ht="15.75" customHeight="1" x14ac:dyDescent="0.35">
      <c r="A58" s="18" t="s">
        <v>80</v>
      </c>
      <c r="B58" s="128" t="s">
        <v>9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</row>
    <row r="59" spans="1:13" s="4" customFormat="1" ht="35.25" customHeight="1" x14ac:dyDescent="0.35">
      <c r="A59" s="20">
        <v>311</v>
      </c>
      <c r="B59" s="120" t="s">
        <v>81</v>
      </c>
      <c r="C59" s="121"/>
      <c r="D59" s="122"/>
      <c r="E59" s="40" t="s">
        <v>63</v>
      </c>
      <c r="F59" s="41"/>
      <c r="G59" s="42">
        <f>K59*0.75</f>
        <v>682500</v>
      </c>
      <c r="H59" s="43"/>
      <c r="I59" s="42">
        <f>K59*0.25</f>
        <v>227500</v>
      </c>
      <c r="J59" s="43"/>
      <c r="K59" s="42">
        <v>910000</v>
      </c>
      <c r="L59" s="43"/>
      <c r="M59" s="12" t="s">
        <v>14</v>
      </c>
    </row>
    <row r="60" spans="1:13" s="4" customFormat="1" ht="30" customHeight="1" x14ac:dyDescent="0.35">
      <c r="A60" s="20">
        <v>312</v>
      </c>
      <c r="B60" s="120" t="s">
        <v>82</v>
      </c>
      <c r="C60" s="121"/>
      <c r="D60" s="122"/>
      <c r="E60" s="40" t="s">
        <v>83</v>
      </c>
      <c r="F60" s="41"/>
      <c r="G60" s="42">
        <f>K60*0.75</f>
        <v>675000</v>
      </c>
      <c r="H60" s="43"/>
      <c r="I60" s="42">
        <f>K60*0.25</f>
        <v>225000</v>
      </c>
      <c r="J60" s="43"/>
      <c r="K60" s="42">
        <v>900000</v>
      </c>
      <c r="L60" s="43"/>
      <c r="M60" s="12" t="s">
        <v>14</v>
      </c>
    </row>
    <row r="61" spans="1:13" s="4" customFormat="1" ht="17.25" customHeight="1" x14ac:dyDescent="0.35">
      <c r="A61" s="132" t="s">
        <v>84</v>
      </c>
      <c r="B61" s="132"/>
      <c r="C61" s="132"/>
      <c r="D61" s="132"/>
      <c r="E61" s="132"/>
      <c r="F61" s="132"/>
      <c r="G61" s="133">
        <f t="shared" ref="G61" si="12">G59+G60</f>
        <v>1357500</v>
      </c>
      <c r="H61" s="134"/>
      <c r="I61" s="133">
        <f t="shared" ref="I61" si="13">I59+I60</f>
        <v>452500</v>
      </c>
      <c r="J61" s="134"/>
      <c r="K61" s="133">
        <f>K59+K60</f>
        <v>1810000</v>
      </c>
      <c r="L61" s="134"/>
      <c r="M61" s="5"/>
    </row>
    <row r="62" spans="1:13" s="4" customFormat="1" ht="17.25" customHeight="1" x14ac:dyDescent="0.35">
      <c r="A62" s="11" t="s">
        <v>85</v>
      </c>
      <c r="B62" s="92" t="s">
        <v>86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4"/>
    </row>
    <row r="63" spans="1:13" s="4" customFormat="1" ht="39.75" customHeight="1" x14ac:dyDescent="0.35">
      <c r="A63" s="20">
        <v>321</v>
      </c>
      <c r="B63" s="120" t="s">
        <v>87</v>
      </c>
      <c r="C63" s="121"/>
      <c r="D63" s="122"/>
      <c r="E63" s="40" t="s">
        <v>88</v>
      </c>
      <c r="F63" s="41"/>
      <c r="G63" s="42">
        <f>K63*0.75</f>
        <v>807000</v>
      </c>
      <c r="H63" s="43"/>
      <c r="I63" s="42">
        <f>K63*0.25</f>
        <v>269000</v>
      </c>
      <c r="J63" s="43"/>
      <c r="K63" s="42">
        <v>1076000</v>
      </c>
      <c r="L63" s="43"/>
      <c r="M63" s="12" t="s">
        <v>14</v>
      </c>
    </row>
    <row r="64" spans="1:13" s="4" customFormat="1" ht="40.5" customHeight="1" x14ac:dyDescent="0.35">
      <c r="A64" s="20">
        <v>322</v>
      </c>
      <c r="B64" s="120" t="s">
        <v>89</v>
      </c>
      <c r="C64" s="121"/>
      <c r="D64" s="122"/>
      <c r="E64" s="40" t="s">
        <v>10</v>
      </c>
      <c r="F64" s="41"/>
      <c r="G64" s="42">
        <f t="shared" ref="G64:G65" si="14">K64*0.75</f>
        <v>151500</v>
      </c>
      <c r="H64" s="43"/>
      <c r="I64" s="42">
        <f t="shared" ref="I64:I65" si="15">K64*0.25</f>
        <v>50500</v>
      </c>
      <c r="J64" s="43"/>
      <c r="K64" s="42">
        <v>202000</v>
      </c>
      <c r="L64" s="43"/>
      <c r="M64" s="12" t="s">
        <v>14</v>
      </c>
    </row>
    <row r="65" spans="1:13" s="4" customFormat="1" ht="31.5" customHeight="1" x14ac:dyDescent="0.35">
      <c r="A65" s="20">
        <v>323</v>
      </c>
      <c r="B65" s="120" t="s">
        <v>90</v>
      </c>
      <c r="C65" s="121"/>
      <c r="D65" s="122"/>
      <c r="E65" s="40" t="s">
        <v>91</v>
      </c>
      <c r="F65" s="41"/>
      <c r="G65" s="42">
        <f t="shared" si="14"/>
        <v>270000</v>
      </c>
      <c r="H65" s="43"/>
      <c r="I65" s="42">
        <f t="shared" si="15"/>
        <v>90000</v>
      </c>
      <c r="J65" s="43"/>
      <c r="K65" s="42">
        <v>360000</v>
      </c>
      <c r="L65" s="43"/>
      <c r="M65" s="12" t="s">
        <v>14</v>
      </c>
    </row>
    <row r="66" spans="1:13" s="4" customFormat="1" ht="48" customHeight="1" x14ac:dyDescent="0.35">
      <c r="A66" s="20">
        <v>324</v>
      </c>
      <c r="B66" s="120" t="s">
        <v>92</v>
      </c>
      <c r="C66" s="121"/>
      <c r="D66" s="122"/>
      <c r="E66" s="40" t="s">
        <v>63</v>
      </c>
      <c r="F66" s="41"/>
      <c r="G66" s="42">
        <f>K66*0.75</f>
        <v>1695000</v>
      </c>
      <c r="H66" s="43"/>
      <c r="I66" s="42">
        <f>K66*0.25</f>
        <v>565000</v>
      </c>
      <c r="J66" s="43"/>
      <c r="K66" s="42">
        <v>2260000</v>
      </c>
      <c r="L66" s="43"/>
      <c r="M66" s="12" t="s">
        <v>14</v>
      </c>
    </row>
    <row r="67" spans="1:13" s="4" customFormat="1" ht="51.75" customHeight="1" x14ac:dyDescent="0.35">
      <c r="A67" s="20">
        <v>325</v>
      </c>
      <c r="B67" s="120" t="s">
        <v>93</v>
      </c>
      <c r="C67" s="121"/>
      <c r="D67" s="122"/>
      <c r="E67" s="40" t="s">
        <v>38</v>
      </c>
      <c r="F67" s="41"/>
      <c r="G67" s="42">
        <f>K67*0.75</f>
        <v>1324650</v>
      </c>
      <c r="H67" s="43"/>
      <c r="I67" s="42">
        <f>K67*0.25</f>
        <v>441550</v>
      </c>
      <c r="J67" s="43"/>
      <c r="K67" s="42">
        <v>1766200</v>
      </c>
      <c r="L67" s="43"/>
      <c r="M67" s="12" t="s">
        <v>14</v>
      </c>
    </row>
    <row r="68" spans="1:13" s="4" customFormat="1" ht="59.25" customHeight="1" x14ac:dyDescent="0.35">
      <c r="A68" s="20">
        <v>326</v>
      </c>
      <c r="B68" s="120" t="s">
        <v>94</v>
      </c>
      <c r="C68" s="121"/>
      <c r="D68" s="122"/>
      <c r="E68" s="40" t="s">
        <v>63</v>
      </c>
      <c r="F68" s="41"/>
      <c r="G68" s="135">
        <f>K68*0.75</f>
        <v>268875</v>
      </c>
      <c r="H68" s="136"/>
      <c r="I68" s="135">
        <f>K68*0.25</f>
        <v>89625</v>
      </c>
      <c r="J68" s="136"/>
      <c r="K68" s="135">
        <v>358500</v>
      </c>
      <c r="L68" s="136"/>
      <c r="M68" s="12" t="s">
        <v>14</v>
      </c>
    </row>
    <row r="69" spans="1:13" s="4" customFormat="1" ht="20.25" customHeight="1" x14ac:dyDescent="0.35">
      <c r="A69" s="111" t="s">
        <v>95</v>
      </c>
      <c r="B69" s="112"/>
      <c r="C69" s="112"/>
      <c r="D69" s="112"/>
      <c r="E69" s="112"/>
      <c r="F69" s="113"/>
      <c r="G69" s="101">
        <f t="shared" ref="G69" si="16">G63+G64+G68+G65+G66+G67</f>
        <v>4517025</v>
      </c>
      <c r="H69" s="102"/>
      <c r="I69" s="101">
        <f t="shared" ref="I69" si="17">I63+I64+I68+I65+I66+I67</f>
        <v>1505675</v>
      </c>
      <c r="J69" s="102"/>
      <c r="K69" s="101">
        <f>K63+K64+K68+K65+K66+K67</f>
        <v>6022700</v>
      </c>
      <c r="L69" s="102"/>
      <c r="M69" s="5"/>
    </row>
    <row r="70" spans="1:13" s="4" customFormat="1" ht="33" customHeight="1" x14ac:dyDescent="0.35">
      <c r="A70" s="11" t="s">
        <v>96</v>
      </c>
      <c r="B70" s="92" t="s">
        <v>36</v>
      </c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4"/>
    </row>
    <row r="71" spans="1:13" s="4" customFormat="1" ht="48" customHeight="1" x14ac:dyDescent="0.35">
      <c r="A71" s="20">
        <v>331</v>
      </c>
      <c r="B71" s="120" t="s">
        <v>97</v>
      </c>
      <c r="C71" s="121"/>
      <c r="D71" s="122"/>
      <c r="E71" s="40" t="s">
        <v>47</v>
      </c>
      <c r="F71" s="41"/>
      <c r="G71" s="42">
        <f>K71*0.75</f>
        <v>416250</v>
      </c>
      <c r="H71" s="43"/>
      <c r="I71" s="42">
        <f>K71*0.25</f>
        <v>138750</v>
      </c>
      <c r="J71" s="43"/>
      <c r="K71" s="42">
        <v>555000</v>
      </c>
      <c r="L71" s="43"/>
      <c r="M71" s="13" t="s">
        <v>98</v>
      </c>
    </row>
    <row r="72" spans="1:13" s="4" customFormat="1" ht="48" customHeight="1" x14ac:dyDescent="0.35">
      <c r="A72" s="20">
        <v>332</v>
      </c>
      <c r="B72" s="120" t="s">
        <v>99</v>
      </c>
      <c r="C72" s="121"/>
      <c r="D72" s="122"/>
      <c r="E72" s="40" t="s">
        <v>38</v>
      </c>
      <c r="F72" s="41"/>
      <c r="G72" s="42">
        <f>K72*0.75</f>
        <v>210000</v>
      </c>
      <c r="H72" s="43"/>
      <c r="I72" s="42">
        <f>K72*0.25</f>
        <v>70000</v>
      </c>
      <c r="J72" s="43"/>
      <c r="K72" s="42">
        <v>280000</v>
      </c>
      <c r="L72" s="43"/>
      <c r="M72" s="13" t="s">
        <v>73</v>
      </c>
    </row>
    <row r="73" spans="1:13" s="4" customFormat="1" ht="20.25" customHeight="1" x14ac:dyDescent="0.35">
      <c r="A73" s="111" t="s">
        <v>100</v>
      </c>
      <c r="B73" s="112"/>
      <c r="C73" s="112"/>
      <c r="D73" s="112"/>
      <c r="E73" s="112"/>
      <c r="F73" s="113"/>
      <c r="G73" s="101">
        <f t="shared" ref="G73" si="18">G71+G72</f>
        <v>626250</v>
      </c>
      <c r="H73" s="102"/>
      <c r="I73" s="101">
        <f t="shared" ref="I73" si="19">I71+I72</f>
        <v>208750</v>
      </c>
      <c r="J73" s="102"/>
      <c r="K73" s="101">
        <f>K71+K72</f>
        <v>835000</v>
      </c>
      <c r="L73" s="102"/>
      <c r="M73" s="5"/>
    </row>
    <row r="74" spans="1:13" s="4" customFormat="1" ht="30" customHeight="1" x14ac:dyDescent="0.35">
      <c r="A74" s="11" t="s">
        <v>101</v>
      </c>
      <c r="B74" s="92" t="s">
        <v>41</v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4"/>
    </row>
    <row r="75" spans="1:13" s="4" customFormat="1" ht="52.5" customHeight="1" x14ac:dyDescent="0.35">
      <c r="A75" s="20">
        <v>341</v>
      </c>
      <c r="B75" s="120" t="s">
        <v>102</v>
      </c>
      <c r="C75" s="121"/>
      <c r="D75" s="122"/>
      <c r="E75" s="40" t="s">
        <v>88</v>
      </c>
      <c r="F75" s="41"/>
      <c r="G75" s="42">
        <f>K75*0.75</f>
        <v>233250</v>
      </c>
      <c r="H75" s="43"/>
      <c r="I75" s="42">
        <f>K75*0.25</f>
        <v>77750</v>
      </c>
      <c r="J75" s="43"/>
      <c r="K75" s="42">
        <v>311000</v>
      </c>
      <c r="L75" s="43"/>
      <c r="M75" s="12" t="s">
        <v>14</v>
      </c>
    </row>
    <row r="76" spans="1:13" s="4" customFormat="1" ht="57.75" customHeight="1" x14ac:dyDescent="0.35">
      <c r="A76" s="20">
        <v>342</v>
      </c>
      <c r="B76" s="120" t="s">
        <v>103</v>
      </c>
      <c r="C76" s="121"/>
      <c r="D76" s="122"/>
      <c r="E76" s="40" t="s">
        <v>104</v>
      </c>
      <c r="F76" s="41"/>
      <c r="G76" s="42">
        <f>K76*0.75</f>
        <v>151500</v>
      </c>
      <c r="H76" s="43"/>
      <c r="I76" s="42">
        <f>K76*0.25</f>
        <v>50500</v>
      </c>
      <c r="J76" s="43"/>
      <c r="K76" s="42">
        <v>202000</v>
      </c>
      <c r="L76" s="43"/>
      <c r="M76" s="12" t="s">
        <v>14</v>
      </c>
    </row>
    <row r="77" spans="1:13" s="4" customFormat="1" ht="15" customHeight="1" x14ac:dyDescent="0.35">
      <c r="A77" s="111" t="s">
        <v>105</v>
      </c>
      <c r="B77" s="112"/>
      <c r="C77" s="112"/>
      <c r="D77" s="112"/>
      <c r="E77" s="112"/>
      <c r="F77" s="113"/>
      <c r="G77" s="101">
        <f t="shared" ref="G77" si="20">G75+G76</f>
        <v>384750</v>
      </c>
      <c r="H77" s="102"/>
      <c r="I77" s="101">
        <f t="shared" ref="I77" si="21">I75+I76</f>
        <v>128250</v>
      </c>
      <c r="J77" s="102"/>
      <c r="K77" s="101">
        <f>K75+K76</f>
        <v>513000</v>
      </c>
      <c r="L77" s="102"/>
      <c r="M77" s="5"/>
    </row>
    <row r="78" spans="1:13" s="4" customFormat="1" ht="33.75" customHeight="1" x14ac:dyDescent="0.35">
      <c r="A78" s="105" t="s">
        <v>106</v>
      </c>
      <c r="B78" s="106"/>
      <c r="C78" s="106"/>
      <c r="D78" s="106"/>
      <c r="E78" s="106"/>
      <c r="F78" s="107"/>
      <c r="G78" s="137">
        <f>G69+G73+G77+G61</f>
        <v>6885525</v>
      </c>
      <c r="H78" s="138"/>
      <c r="I78" s="137">
        <f>I69+I73+I77+I61</f>
        <v>2295175</v>
      </c>
      <c r="J78" s="138"/>
      <c r="K78" s="137">
        <f>K69+K73+K77+K61</f>
        <v>9180700</v>
      </c>
      <c r="L78" s="138"/>
      <c r="M78" s="5"/>
    </row>
    <row r="79" spans="1:13" x14ac:dyDescent="0.35">
      <c r="A79" s="111" t="s">
        <v>107</v>
      </c>
      <c r="B79" s="112"/>
      <c r="C79" s="112"/>
      <c r="D79" s="112"/>
      <c r="E79" s="112"/>
      <c r="F79" s="113"/>
      <c r="G79" s="137">
        <f>G74+G78</f>
        <v>6885525</v>
      </c>
      <c r="H79" s="138"/>
      <c r="I79" s="137">
        <f>I74+I78</f>
        <v>2295175</v>
      </c>
      <c r="J79" s="138"/>
      <c r="K79" s="137">
        <f>K74+K78</f>
        <v>9180700</v>
      </c>
      <c r="L79" s="138"/>
      <c r="M79" s="5"/>
    </row>
    <row r="80" spans="1:13" ht="28.5" customHeight="1" x14ac:dyDescent="0.35">
      <c r="A80" s="105" t="s">
        <v>108</v>
      </c>
      <c r="B80" s="106"/>
      <c r="C80" s="106"/>
      <c r="D80" s="106"/>
      <c r="E80" s="106"/>
      <c r="F80" s="107"/>
      <c r="G80" s="137">
        <f t="shared" ref="G80" si="22">G79-G78</f>
        <v>0</v>
      </c>
      <c r="H80" s="138"/>
      <c r="I80" s="137">
        <f t="shared" ref="I80" si="23">I79-I78</f>
        <v>0</v>
      </c>
      <c r="J80" s="138"/>
      <c r="K80" s="137">
        <f>K79-K78</f>
        <v>0</v>
      </c>
      <c r="L80" s="138"/>
      <c r="M80" s="5"/>
    </row>
    <row r="81" spans="1:13" ht="30" customHeight="1" x14ac:dyDescent="0.35">
      <c r="A81" s="111" t="s">
        <v>109</v>
      </c>
      <c r="B81" s="112"/>
      <c r="C81" s="112"/>
      <c r="D81" s="112"/>
      <c r="E81" s="112"/>
      <c r="F81" s="113"/>
      <c r="G81" s="137">
        <f>G36+G55+G79</f>
        <v>28255780.530000001</v>
      </c>
      <c r="H81" s="138"/>
      <c r="I81" s="137">
        <f>I36+I55+I79</f>
        <v>9343660.3100000005</v>
      </c>
      <c r="J81" s="138"/>
      <c r="K81" s="137">
        <f>K36+K55+K79</f>
        <v>37599440.840000004</v>
      </c>
      <c r="L81" s="138"/>
      <c r="M81" s="21"/>
    </row>
    <row r="82" spans="1:13" ht="30" customHeight="1" x14ac:dyDescent="0.35">
      <c r="A82" s="105" t="s">
        <v>110</v>
      </c>
      <c r="B82" s="106"/>
      <c r="C82" s="106"/>
      <c r="D82" s="106"/>
      <c r="E82" s="106"/>
      <c r="F82" s="107"/>
      <c r="G82" s="139">
        <v>0</v>
      </c>
      <c r="H82" s="140"/>
      <c r="I82" s="139">
        <v>0</v>
      </c>
      <c r="J82" s="140"/>
      <c r="K82" s="139">
        <v>0</v>
      </c>
      <c r="L82" s="140"/>
      <c r="M82" s="21"/>
    </row>
    <row r="83" spans="1:13" x14ac:dyDescent="0.35">
      <c r="A83" s="105" t="s">
        <v>111</v>
      </c>
      <c r="B83" s="106"/>
      <c r="C83" s="106"/>
      <c r="D83" s="106"/>
      <c r="E83" s="106"/>
      <c r="F83" s="107"/>
      <c r="G83" s="137">
        <v>1695346.83</v>
      </c>
      <c r="H83" s="138"/>
      <c r="I83" s="137">
        <v>0</v>
      </c>
      <c r="J83" s="138"/>
      <c r="K83" s="137">
        <v>1695346.83</v>
      </c>
      <c r="L83" s="138"/>
      <c r="M83" s="21"/>
    </row>
    <row r="84" spans="1:13" ht="29.5" customHeight="1" x14ac:dyDescent="0.35">
      <c r="A84" s="105" t="s">
        <v>112</v>
      </c>
      <c r="B84" s="106"/>
      <c r="C84" s="106"/>
      <c r="D84" s="106"/>
      <c r="E84" s="106"/>
      <c r="F84" s="107"/>
      <c r="G84" s="137">
        <f t="shared" ref="G84" si="24">G81+G83</f>
        <v>29951127.359999999</v>
      </c>
      <c r="H84" s="138"/>
      <c r="I84" s="137">
        <f t="shared" ref="I84" si="25">I81+I83</f>
        <v>9343660.3100000005</v>
      </c>
      <c r="J84" s="138"/>
      <c r="K84" s="137">
        <f>K81+K83</f>
        <v>39294787.670000002</v>
      </c>
      <c r="L84" s="138"/>
      <c r="M84" s="22"/>
    </row>
    <row r="85" spans="1:13" x14ac:dyDescent="0.35">
      <c r="A85" s="23" t="s">
        <v>113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 ht="15" customHeight="1" x14ac:dyDescent="0.35">
      <c r="A86" s="30" t="s">
        <v>114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1:13" ht="15" customHeight="1" x14ac:dyDescent="0.35">
      <c r="A87" s="30" t="s">
        <v>116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1:13" x14ac:dyDescent="0.3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91" spans="1:13" x14ac:dyDescent="0.35">
      <c r="B91" s="24"/>
      <c r="C91" s="24"/>
      <c r="D91" s="24"/>
      <c r="E91" s="24"/>
    </row>
  </sheetData>
  <mergeCells count="308">
    <mergeCell ref="A84:F84"/>
    <mergeCell ref="G84:H84"/>
    <mergeCell ref="I84:J84"/>
    <mergeCell ref="K84:L84"/>
    <mergeCell ref="A86:M86"/>
    <mergeCell ref="A82:F82"/>
    <mergeCell ref="G82:H82"/>
    <mergeCell ref="I82:J82"/>
    <mergeCell ref="K82:L82"/>
    <mergeCell ref="A83:F83"/>
    <mergeCell ref="G83:H83"/>
    <mergeCell ref="I83:J83"/>
    <mergeCell ref="K83:L83"/>
    <mergeCell ref="A80:F80"/>
    <mergeCell ref="G80:H80"/>
    <mergeCell ref="I80:J80"/>
    <mergeCell ref="K80:L80"/>
    <mergeCell ref="A81:F81"/>
    <mergeCell ref="G81:H81"/>
    <mergeCell ref="I81:J81"/>
    <mergeCell ref="K81:L81"/>
    <mergeCell ref="A78:F78"/>
    <mergeCell ref="G78:H78"/>
    <mergeCell ref="I78:J78"/>
    <mergeCell ref="K78:L78"/>
    <mergeCell ref="A79:F79"/>
    <mergeCell ref="G79:H79"/>
    <mergeCell ref="I79:J79"/>
    <mergeCell ref="K79:L79"/>
    <mergeCell ref="B76:D76"/>
    <mergeCell ref="E76:F76"/>
    <mergeCell ref="G76:H76"/>
    <mergeCell ref="I76:J76"/>
    <mergeCell ref="K76:L76"/>
    <mergeCell ref="A77:F77"/>
    <mergeCell ref="G77:H77"/>
    <mergeCell ref="I77:J77"/>
    <mergeCell ref="K77:L77"/>
    <mergeCell ref="B74:M74"/>
    <mergeCell ref="B75:D75"/>
    <mergeCell ref="E75:F75"/>
    <mergeCell ref="G75:H75"/>
    <mergeCell ref="I75:J75"/>
    <mergeCell ref="K75:L75"/>
    <mergeCell ref="B72:D72"/>
    <mergeCell ref="E72:F72"/>
    <mergeCell ref="G72:H72"/>
    <mergeCell ref="I72:J72"/>
    <mergeCell ref="K72:L72"/>
    <mergeCell ref="A73:F73"/>
    <mergeCell ref="G73:H73"/>
    <mergeCell ref="I73:J73"/>
    <mergeCell ref="K73:L73"/>
    <mergeCell ref="B70:M70"/>
    <mergeCell ref="B71:D71"/>
    <mergeCell ref="E71:F71"/>
    <mergeCell ref="G71:H71"/>
    <mergeCell ref="I71:J71"/>
    <mergeCell ref="K71:L71"/>
    <mergeCell ref="B68:D68"/>
    <mergeCell ref="E68:F68"/>
    <mergeCell ref="G68:H68"/>
    <mergeCell ref="I68:J68"/>
    <mergeCell ref="K68:L68"/>
    <mergeCell ref="A69:F69"/>
    <mergeCell ref="G69:H69"/>
    <mergeCell ref="I69:J69"/>
    <mergeCell ref="K69:L69"/>
    <mergeCell ref="B66:D66"/>
    <mergeCell ref="E66:F66"/>
    <mergeCell ref="G66:H66"/>
    <mergeCell ref="I66:J66"/>
    <mergeCell ref="K66:L66"/>
    <mergeCell ref="B67:D67"/>
    <mergeCell ref="E67:F67"/>
    <mergeCell ref="G67:H67"/>
    <mergeCell ref="I67:J67"/>
    <mergeCell ref="K67:L67"/>
    <mergeCell ref="B64:D64"/>
    <mergeCell ref="E64:F64"/>
    <mergeCell ref="G64:H64"/>
    <mergeCell ref="I64:J64"/>
    <mergeCell ref="K64:L64"/>
    <mergeCell ref="B65:D65"/>
    <mergeCell ref="E65:F65"/>
    <mergeCell ref="G65:H65"/>
    <mergeCell ref="I65:J65"/>
    <mergeCell ref="K65:L65"/>
    <mergeCell ref="A61:F61"/>
    <mergeCell ref="G61:H61"/>
    <mergeCell ref="I61:J61"/>
    <mergeCell ref="K61:L61"/>
    <mergeCell ref="B62:M62"/>
    <mergeCell ref="B63:D63"/>
    <mergeCell ref="E63:F63"/>
    <mergeCell ref="G63:H63"/>
    <mergeCell ref="I63:J63"/>
    <mergeCell ref="K63:L63"/>
    <mergeCell ref="B59:D59"/>
    <mergeCell ref="E59:F59"/>
    <mergeCell ref="G59:H59"/>
    <mergeCell ref="I59:J59"/>
    <mergeCell ref="K59:L59"/>
    <mergeCell ref="B60:D60"/>
    <mergeCell ref="E60:F60"/>
    <mergeCell ref="G60:H60"/>
    <mergeCell ref="I60:J60"/>
    <mergeCell ref="K60:L60"/>
    <mergeCell ref="A56:F56"/>
    <mergeCell ref="G56:H56"/>
    <mergeCell ref="I56:J56"/>
    <mergeCell ref="K56:L56"/>
    <mergeCell ref="B57:M57"/>
    <mergeCell ref="B58:M58"/>
    <mergeCell ref="A54:F54"/>
    <mergeCell ref="G54:H54"/>
    <mergeCell ref="I54:J54"/>
    <mergeCell ref="K54:L54"/>
    <mergeCell ref="A55:F55"/>
    <mergeCell ref="G55:H55"/>
    <mergeCell ref="I55:J55"/>
    <mergeCell ref="K55:L55"/>
    <mergeCell ref="B52:D52"/>
    <mergeCell ref="E52:F52"/>
    <mergeCell ref="G52:H52"/>
    <mergeCell ref="I52:J52"/>
    <mergeCell ref="K52:L52"/>
    <mergeCell ref="A53:F53"/>
    <mergeCell ref="G53:H53"/>
    <mergeCell ref="I53:J53"/>
    <mergeCell ref="K53:L53"/>
    <mergeCell ref="B50:D50"/>
    <mergeCell ref="E50:F50"/>
    <mergeCell ref="G50:H50"/>
    <mergeCell ref="I50:J50"/>
    <mergeCell ref="K50:L50"/>
    <mergeCell ref="B51:D51"/>
    <mergeCell ref="E51:F51"/>
    <mergeCell ref="G51:H51"/>
    <mergeCell ref="I51:J51"/>
    <mergeCell ref="K51:L51"/>
    <mergeCell ref="B48:D48"/>
    <mergeCell ref="E48:F48"/>
    <mergeCell ref="G48:H48"/>
    <mergeCell ref="I48:J48"/>
    <mergeCell ref="K48:L48"/>
    <mergeCell ref="B49:D49"/>
    <mergeCell ref="E49:F49"/>
    <mergeCell ref="G49:H49"/>
    <mergeCell ref="I49:J49"/>
    <mergeCell ref="K49:L49"/>
    <mergeCell ref="B46:M46"/>
    <mergeCell ref="B47:D47"/>
    <mergeCell ref="E47:F47"/>
    <mergeCell ref="G47:H47"/>
    <mergeCell ref="I47:J47"/>
    <mergeCell ref="K47:L47"/>
    <mergeCell ref="B44:D44"/>
    <mergeCell ref="E44:F44"/>
    <mergeCell ref="G44:H44"/>
    <mergeCell ref="I44:J44"/>
    <mergeCell ref="K44:L44"/>
    <mergeCell ref="A45:F45"/>
    <mergeCell ref="G45:H45"/>
    <mergeCell ref="I45:J45"/>
    <mergeCell ref="K45:L45"/>
    <mergeCell ref="B42:M42"/>
    <mergeCell ref="B43:D43"/>
    <mergeCell ref="E43:F43"/>
    <mergeCell ref="G43:H43"/>
    <mergeCell ref="I43:J43"/>
    <mergeCell ref="K43:L43"/>
    <mergeCell ref="B40:D40"/>
    <mergeCell ref="E40:F40"/>
    <mergeCell ref="G40:H40"/>
    <mergeCell ref="I40:J40"/>
    <mergeCell ref="K40:L40"/>
    <mergeCell ref="A41:F41"/>
    <mergeCell ref="G41:H41"/>
    <mergeCell ref="I41:J41"/>
    <mergeCell ref="K41:L41"/>
    <mergeCell ref="A37:F37"/>
    <mergeCell ref="G37:H37"/>
    <mergeCell ref="I37:J37"/>
    <mergeCell ref="K37:L37"/>
    <mergeCell ref="B38:M38"/>
    <mergeCell ref="B39:M39"/>
    <mergeCell ref="A35:F35"/>
    <mergeCell ref="G35:H35"/>
    <mergeCell ref="I35:J35"/>
    <mergeCell ref="K35:L35"/>
    <mergeCell ref="A36:F36"/>
    <mergeCell ref="G36:H36"/>
    <mergeCell ref="I36:J36"/>
    <mergeCell ref="K36:L36"/>
    <mergeCell ref="B33:D33"/>
    <mergeCell ref="E33:F33"/>
    <mergeCell ref="G33:H33"/>
    <mergeCell ref="I33:J33"/>
    <mergeCell ref="K33:L33"/>
    <mergeCell ref="A34:F34"/>
    <mergeCell ref="G34:H34"/>
    <mergeCell ref="I34:J34"/>
    <mergeCell ref="K34:L34"/>
    <mergeCell ref="B31:D31"/>
    <mergeCell ref="E31:F31"/>
    <mergeCell ref="G31:H31"/>
    <mergeCell ref="I31:J31"/>
    <mergeCell ref="K31:L31"/>
    <mergeCell ref="B32:D32"/>
    <mergeCell ref="E32:F32"/>
    <mergeCell ref="G32:H32"/>
    <mergeCell ref="I32:J32"/>
    <mergeCell ref="K32:L32"/>
    <mergeCell ref="A28:F28"/>
    <mergeCell ref="G28:H28"/>
    <mergeCell ref="I28:J28"/>
    <mergeCell ref="K28:L28"/>
    <mergeCell ref="B29:M29"/>
    <mergeCell ref="B30:D30"/>
    <mergeCell ref="E30:F30"/>
    <mergeCell ref="G30:H30"/>
    <mergeCell ref="I30:J30"/>
    <mergeCell ref="K30:L30"/>
    <mergeCell ref="B23:D23"/>
    <mergeCell ref="E23:F23"/>
    <mergeCell ref="G23:H23"/>
    <mergeCell ref="I23:J23"/>
    <mergeCell ref="K23:L23"/>
    <mergeCell ref="B26:M26"/>
    <mergeCell ref="B27:D27"/>
    <mergeCell ref="E27:F27"/>
    <mergeCell ref="G27:H27"/>
    <mergeCell ref="I27:J27"/>
    <mergeCell ref="K27:L27"/>
    <mergeCell ref="B24:D24"/>
    <mergeCell ref="E24:F24"/>
    <mergeCell ref="G24:H24"/>
    <mergeCell ref="I24:J24"/>
    <mergeCell ref="K24:L24"/>
    <mergeCell ref="A25:F25"/>
    <mergeCell ref="G25:H25"/>
    <mergeCell ref="I25:J25"/>
    <mergeCell ref="K25:L25"/>
    <mergeCell ref="B21:D21"/>
    <mergeCell ref="E21:F21"/>
    <mergeCell ref="G21:H21"/>
    <mergeCell ref="I21:J21"/>
    <mergeCell ref="K21:L21"/>
    <mergeCell ref="B22:D22"/>
    <mergeCell ref="E22:F22"/>
    <mergeCell ref="G22:H22"/>
    <mergeCell ref="I22:J22"/>
    <mergeCell ref="K22:L22"/>
    <mergeCell ref="B19:D19"/>
    <mergeCell ref="E19:F19"/>
    <mergeCell ref="G19:H19"/>
    <mergeCell ref="I19:J19"/>
    <mergeCell ref="K19:L19"/>
    <mergeCell ref="B20:D20"/>
    <mergeCell ref="E20:F20"/>
    <mergeCell ref="G20:H20"/>
    <mergeCell ref="I20:J20"/>
    <mergeCell ref="K20:L20"/>
    <mergeCell ref="B17:D17"/>
    <mergeCell ref="E17:F17"/>
    <mergeCell ref="G17:H17"/>
    <mergeCell ref="I17:J17"/>
    <mergeCell ref="K17:L17"/>
    <mergeCell ref="B18:D18"/>
    <mergeCell ref="E18:F18"/>
    <mergeCell ref="G18:H18"/>
    <mergeCell ref="I18:J18"/>
    <mergeCell ref="K18:L18"/>
    <mergeCell ref="B15:D15"/>
    <mergeCell ref="E15:F15"/>
    <mergeCell ref="G15:H15"/>
    <mergeCell ref="I15:J15"/>
    <mergeCell ref="K15:L15"/>
    <mergeCell ref="B16:D16"/>
    <mergeCell ref="E16:F16"/>
    <mergeCell ref="G16:H16"/>
    <mergeCell ref="I16:J16"/>
    <mergeCell ref="K16:L16"/>
    <mergeCell ref="A2:M2"/>
    <mergeCell ref="A4:M4"/>
    <mergeCell ref="A5:F5"/>
    <mergeCell ref="A87:M88"/>
    <mergeCell ref="B11:M11"/>
    <mergeCell ref="B12:M12"/>
    <mergeCell ref="B13:D13"/>
    <mergeCell ref="E13:F13"/>
    <mergeCell ref="G13:H13"/>
    <mergeCell ref="I13:J13"/>
    <mergeCell ref="K13:L13"/>
    <mergeCell ref="A7:A10"/>
    <mergeCell ref="B7:D10"/>
    <mergeCell ref="E7:F10"/>
    <mergeCell ref="G7:L7"/>
    <mergeCell ref="M7:M10"/>
    <mergeCell ref="G8:H10"/>
    <mergeCell ref="I8:J10"/>
    <mergeCell ref="K8:L10"/>
    <mergeCell ref="B14:D14"/>
    <mergeCell ref="E14:F14"/>
    <mergeCell ref="G14:H14"/>
    <mergeCell ref="I14:J14"/>
    <mergeCell ref="K14:L14"/>
  </mergeCells>
  <pageMargins left="0.51181102362204722" right="0.51181102362204722" top="0.35433070866141736" bottom="0.35433070866141736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Veiksmų įgyvendinimo planas</vt:lpstr>
    </vt:vector>
  </TitlesOfParts>
  <Company>IRD prie VRM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Volkienė</dc:creator>
  <cp:lastModifiedBy>Rasa Remeikaitė</cp:lastModifiedBy>
  <cp:lastPrinted>2022-11-16T12:21:45Z</cp:lastPrinted>
  <dcterms:created xsi:type="dcterms:W3CDTF">2022-10-10T06:17:02Z</dcterms:created>
  <dcterms:modified xsi:type="dcterms:W3CDTF">2022-11-16T12:22:12Z</dcterms:modified>
</cp:coreProperties>
</file>