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osponiene.k\Downloads\"/>
    </mc:Choice>
  </mc:AlternateContent>
  <bookViews>
    <workbookView xWindow="0" yWindow="0" windowWidth="28770" windowHeight="12210"/>
  </bookViews>
  <sheets>
    <sheet name="Veiksmų įgyvendinimo plana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8" i="1" l="1"/>
  <c r="G57" i="1" l="1"/>
  <c r="I57" i="1"/>
  <c r="K74" i="1" l="1"/>
  <c r="K82" i="1" l="1"/>
  <c r="I81" i="1"/>
  <c r="G81" i="1"/>
  <c r="I80" i="1"/>
  <c r="I82" i="1" s="1"/>
  <c r="G80" i="1"/>
  <c r="G82" i="1" s="1"/>
  <c r="K78" i="1"/>
  <c r="I77" i="1"/>
  <c r="I78" i="1" s="1"/>
  <c r="G77" i="1"/>
  <c r="I76" i="1"/>
  <c r="G76" i="1"/>
  <c r="I73" i="1"/>
  <c r="G73" i="1"/>
  <c r="I72" i="1"/>
  <c r="G72" i="1"/>
  <c r="I71" i="1"/>
  <c r="G71" i="1"/>
  <c r="I70" i="1"/>
  <c r="G70" i="1"/>
  <c r="I69" i="1"/>
  <c r="G69" i="1"/>
  <c r="I68" i="1"/>
  <c r="I74" i="1" s="1"/>
  <c r="G68" i="1"/>
  <c r="K66" i="1"/>
  <c r="I65" i="1"/>
  <c r="G65" i="1"/>
  <c r="I64" i="1"/>
  <c r="G64" i="1"/>
  <c r="G66" i="1" s="1"/>
  <c r="K60" i="1"/>
  <c r="I56" i="1"/>
  <c r="G56" i="1"/>
  <c r="I55" i="1"/>
  <c r="G55" i="1"/>
  <c r="I54" i="1"/>
  <c r="G54" i="1"/>
  <c r="I53" i="1"/>
  <c r="G53" i="1"/>
  <c r="I52" i="1"/>
  <c r="G52" i="1"/>
  <c r="I51" i="1"/>
  <c r="G51" i="1"/>
  <c r="G58" i="1" s="1"/>
  <c r="K49" i="1"/>
  <c r="I48" i="1"/>
  <c r="G48" i="1"/>
  <c r="I47" i="1"/>
  <c r="I49" i="1" s="1"/>
  <c r="G47" i="1"/>
  <c r="I45" i="1"/>
  <c r="G45" i="1"/>
  <c r="I44" i="1"/>
  <c r="G44" i="1"/>
  <c r="K38" i="1"/>
  <c r="I37" i="1"/>
  <c r="G37" i="1"/>
  <c r="I36" i="1"/>
  <c r="G36" i="1"/>
  <c r="I35" i="1"/>
  <c r="G35" i="1"/>
  <c r="I34" i="1"/>
  <c r="G34" i="1"/>
  <c r="I32" i="1"/>
  <c r="G32" i="1"/>
  <c r="I31" i="1"/>
  <c r="G31" i="1"/>
  <c r="K29" i="1"/>
  <c r="I28" i="1"/>
  <c r="G28" i="1"/>
  <c r="I27" i="1"/>
  <c r="G27" i="1"/>
  <c r="I26" i="1"/>
  <c r="G26" i="1"/>
  <c r="I25" i="1"/>
  <c r="G25" i="1"/>
  <c r="I24" i="1"/>
  <c r="G24" i="1"/>
  <c r="I23" i="1"/>
  <c r="G23" i="1"/>
  <c r="I22" i="1"/>
  <c r="G22" i="1"/>
  <c r="I21" i="1"/>
  <c r="G21" i="1"/>
  <c r="I20" i="1"/>
  <c r="G20" i="1"/>
  <c r="I19" i="1"/>
  <c r="G19" i="1"/>
  <c r="I18" i="1"/>
  <c r="G18" i="1"/>
  <c r="I17" i="1"/>
  <c r="G17" i="1"/>
  <c r="I58" i="1" l="1"/>
  <c r="I60" i="1" s="1"/>
  <c r="G78" i="1"/>
  <c r="I66" i="1"/>
  <c r="I83" i="1" s="1"/>
  <c r="I84" i="1" s="1"/>
  <c r="I85" i="1" s="1"/>
  <c r="K39" i="1"/>
  <c r="K40" i="1"/>
  <c r="K41" i="1" s="1"/>
  <c r="K83" i="1"/>
  <c r="K84" i="1" s="1"/>
  <c r="K85" i="1" s="1"/>
  <c r="G49" i="1"/>
  <c r="G74" i="1"/>
  <c r="G83" i="1" s="1"/>
  <c r="G84" i="1" s="1"/>
  <c r="G85" i="1" s="1"/>
  <c r="G38" i="1"/>
  <c r="I38" i="1"/>
  <c r="G29" i="1"/>
  <c r="G39" i="1" s="1"/>
  <c r="I29" i="1"/>
  <c r="K59" i="1"/>
  <c r="K61" i="1" s="1"/>
  <c r="G60" i="1"/>
  <c r="I40" i="1" l="1"/>
  <c r="I41" i="1" s="1"/>
  <c r="G40" i="1"/>
  <c r="K86" i="1"/>
  <c r="K89" i="1" s="1"/>
  <c r="I39" i="1"/>
  <c r="I59" i="1"/>
  <c r="I61" i="1" s="1"/>
  <c r="G59" i="1"/>
  <c r="G61" i="1" s="1"/>
  <c r="G41" i="1"/>
  <c r="G86" i="1"/>
  <c r="G89" i="1" s="1"/>
  <c r="I86" i="1" l="1"/>
  <c r="I89" i="1" s="1"/>
</calcChain>
</file>

<file path=xl/sharedStrings.xml><?xml version="1.0" encoding="utf-8"?>
<sst xmlns="http://schemas.openxmlformats.org/spreadsheetml/2006/main" count="189" uniqueCount="132">
  <si>
    <t>PATVIRTINTA</t>
  </si>
  <si>
    <t xml:space="preserve">Lietuvos Respublikos vidaus reikalų ministro </t>
  </si>
  <si>
    <t>Nr.</t>
  </si>
  <si>
    <t>Skiriamas finansavimas, iki (Eur)</t>
  </si>
  <si>
    <t>Pareiškėjas</t>
  </si>
  <si>
    <t>ES lėšos</t>
  </si>
  <si>
    <t>BF lėšos</t>
  </si>
  <si>
    <t>Iš viso</t>
  </si>
  <si>
    <t>1.</t>
  </si>
  <si>
    <t>KONKRETUS TIKSLAS: Geresnis keitimasis informacija</t>
  </si>
  <si>
    <t>1.1.</t>
  </si>
  <si>
    <t>VEIKSMAS: IT sistemos ir tinklai</t>
  </si>
  <si>
    <t>2024 m. III ketv.</t>
  </si>
  <si>
    <t>Policijos registruojamų įvykių registro atnaujinimas</t>
  </si>
  <si>
    <t xml:space="preserve">2023 m. III ketv. </t>
  </si>
  <si>
    <t>PD</t>
  </si>
  <si>
    <t>Policijos sistemų suderinamumas su ES informacinėmis sistemomis ir PNR bei keitimosi informacija automatizavimas</t>
  </si>
  <si>
    <t xml:space="preserve">2025 m. I ketv. </t>
  </si>
  <si>
    <t>Automatinio duomenų teikimo į EIS diegimas</t>
  </si>
  <si>
    <t xml:space="preserve">Teisėsaugos institucijų universalios duomenų paieškos sistemos plėtra </t>
  </si>
  <si>
    <t>2024 m. I ketv.</t>
  </si>
  <si>
    <t xml:space="preserve">2023 m. I ketv. </t>
  </si>
  <si>
    <t>IRD</t>
  </si>
  <si>
    <t>Nacionalinio ECRIS TCN modulio priežiūra ir plėtra</t>
  </si>
  <si>
    <t>Ginklų registro priežiūra ir plėtra</t>
  </si>
  <si>
    <t>2023 m. IV ketv.</t>
  </si>
  <si>
    <t xml:space="preserve">Automatinių automobilio registracijos numerių identifikavimo sistemų (ANPR) plėtra </t>
  </si>
  <si>
    <t xml:space="preserve">Automatinių automobilio registracijos numerio identifikavimo sistemų (ANPR) plėtra </t>
  </si>
  <si>
    <t>Habitoskopinių duomenų registro (HDR) veido atpažinimo sprendimų plėtra</t>
  </si>
  <si>
    <t xml:space="preserve">2023 m. II ketv. </t>
  </si>
  <si>
    <t>Pinigų plovimo prevencijos informacinės sistemos (PPPIS) atnaujinimas*/**</t>
  </si>
  <si>
    <t>Duomenų srautų stebėsenos įranga**</t>
  </si>
  <si>
    <t>IŠ VISO LĖŠŲ 1.1 VEIKSMUI</t>
  </si>
  <si>
    <t>1.2</t>
  </si>
  <si>
    <t>VEIKSMAS: atitinkamų teisėsaugos, teisminių institucijų ir administracinių agentūrų darbuotojų ir ekspertų švietimas ir mokymas</t>
  </si>
  <si>
    <t>Pasirengimas Šengeno vertinimams ir rekomendacijų įgyvendinimas</t>
  </si>
  <si>
    <t>2024 m. II ketv.</t>
  </si>
  <si>
    <t>IŠ VISO LĖŠŲ 1.2 VEIKSMUI</t>
  </si>
  <si>
    <t>1.3</t>
  </si>
  <si>
    <t>VEIKSMAS: įranga, transporto priemonės, ryšių sistemos ir esminė su saugumu susijusi infrastruktūra</t>
  </si>
  <si>
    <t>IT ir  telekomunikacijų  infrastruktūros, naudojamos KT1 tikslu, atnaujinimas I etapas</t>
  </si>
  <si>
    <t xml:space="preserve">IRD </t>
  </si>
  <si>
    <t>IT ir  telekomunikacijų  infrastruktūros, naudojamos KT1 tikslu, atnaujinimas II etapas</t>
  </si>
  <si>
    <t>2027 m. II ketv.</t>
  </si>
  <si>
    <t>STT naudojamos IS tobulinimas*</t>
  </si>
  <si>
    <t>2023 m. II ketv.</t>
  </si>
  <si>
    <t>Muitinės kriminalinės žvalgybos informacinės sistemos įrangos įsigijimas ir diegimas*/**</t>
  </si>
  <si>
    <t>IŠ VISO LĖŠŲ 1.3 VEIKSMUI</t>
  </si>
  <si>
    <t>IŠ VISO LĖŠŲ 1 KONKRETAUS TIKSLO 1.1–1.3 VEIKSMAMS</t>
  </si>
  <si>
    <t>IŠ VISO LĖŠŲ 1 KONKREČIAM TIKSLUI</t>
  </si>
  <si>
    <t>NEPANAUDOTŲ LĖŠŲ LIKUTIS 1 KONKREČIAM TIKSLUI</t>
  </si>
  <si>
    <t>2.</t>
  </si>
  <si>
    <t>KONKRETUS TIKSLAS: Aktyvesnis operatyvinis bendradarbiavimas</t>
  </si>
  <si>
    <t>2.1</t>
  </si>
  <si>
    <t>Nusikalstamų veikų žinybinio registro (NVŽR) priežiūra ir plėtra</t>
  </si>
  <si>
    <t>IŠ VISO LĖŠŲ 2.1 VEIKSMUI</t>
  </si>
  <si>
    <t>2.2</t>
  </si>
  <si>
    <t>KONKRETUS VEIKSMAS: EMPACT veiksmai, kuriais įgyvendinamas arba palengvinamas ES politikos ciklo įgyvendinimas</t>
  </si>
  <si>
    <t>Europos tyrimų komanda</t>
  </si>
  <si>
    <t>2023 m. I ketv.</t>
  </si>
  <si>
    <t>Kova su nusikaltimais akcizų srityje Baltijos jūros regione*/**</t>
  </si>
  <si>
    <t>MD</t>
  </si>
  <si>
    <t>2.3</t>
  </si>
  <si>
    <t>Policijos pajėgumų stiprinimas užtikrinant tarptautinės narkotikų apyvartos kontrolę bei kovą su organizuotu nusikalstamumu, I etapas**</t>
  </si>
  <si>
    <t>Policijos pajėgumų stiprinimas užtikrinant tarptautinės narkotikų apyvartos kontrolę bei kovą su organizuotu nusikalstamumu, II etapas**</t>
  </si>
  <si>
    <t>2025 m. I ketv.</t>
  </si>
  <si>
    <t>Policijos gebėjimų gerinimas vykdant bendras ES operacijas</t>
  </si>
  <si>
    <t>Tarptautinio bendradarbiavimo ir pajėgumų stiprinimas tiriant tarptautinius sunkius organizuotus finansinius nusikaltimus*/**</t>
  </si>
  <si>
    <t>FNTT</t>
  </si>
  <si>
    <t>Muitinės kriminalinės tarnybos pajėgumų stiprinimas tarptautinių operacijų vykdymo srityje aprūpinant naujausiomis specialiosiomis techninėmis priemonėmis*/**</t>
  </si>
  <si>
    <t>IŠ VISO LĖŠŲ 2.3 VEIKSMUI</t>
  </si>
  <si>
    <t>IŠ VISO LĖŠŲ 2 KONKRETAUS TIKSLO 2.1–2.3 VEIKSMAMS IR KONKRETIEMS VEIKSMAMS</t>
  </si>
  <si>
    <t>IŠ VISO LĖŠŲ 2 KONKREČIAM TIKSLUI</t>
  </si>
  <si>
    <t>NEPANAUDOTŲ LĖŠŲ LIKUTIS 2 KONKREČIAM TIKSLUI</t>
  </si>
  <si>
    <t>KONKRETUS TIKSLAS: Kovos su nusikalstamumu ir jo prevencijos užtikrinimo gebėjimų stiprinimas</t>
  </si>
  <si>
    <t>3.1.</t>
  </si>
  <si>
    <t>Elektroninių nusikaltimų tyrimų galimybių plėtimas, I etapas</t>
  </si>
  <si>
    <t>Elektroninių nusikaltimų tyrimų galimybių plėtimas, II etapas</t>
  </si>
  <si>
    <t>2026 m. II ketv.</t>
  </si>
  <si>
    <t>IŠ VISO LĖŠŲ 3.1 VEIKSMUI</t>
  </si>
  <si>
    <t>3.2</t>
  </si>
  <si>
    <t>VEIKSMAS: veiksmai, kuriais remiamas veiksmingas ir koordinuotas atsakas į krizes</t>
  </si>
  <si>
    <t>LPAOR „Aras“ išminuotojų gebėjimų stiprinimas, I etapas*</t>
  </si>
  <si>
    <t>2023 m. III ketv.</t>
  </si>
  <si>
    <t>LPAOR „Aras“ išminuotojų gebėjimų stiprinimas, II etapas*</t>
  </si>
  <si>
    <t>LPAOR „Aras“ išminuotojų gebėjimų stiprinimas, III etapas*</t>
  </si>
  <si>
    <t>2025 m. III ketv.</t>
  </si>
  <si>
    <t>Nusikalstamumo kibernetinėje erdvėje užkardymo, atskleidimo ir tyrimo  pajėgumų stiprinimas, II etapas</t>
  </si>
  <si>
    <t>Pareigūnų, vykdančių antiteroristines operacijas, taip pat užtikrinančių svarbių objektų apsaugą, gebėjimų stiprinimas*</t>
  </si>
  <si>
    <t>IŠ VISO LĖŠŲ 3.2 VEIKSMUI</t>
  </si>
  <si>
    <t>3.3</t>
  </si>
  <si>
    <t>Kyšininkavimo, sudarant tarptautinius verslo sandorius, prevencija ir išaiškinimas</t>
  </si>
  <si>
    <t>STT</t>
  </si>
  <si>
    <t>Kompetencijų ir analitinių gebėjimų stiprinimas*/**</t>
  </si>
  <si>
    <t>IŠ VISO LĖŠŲ 3.3 VEIKSMUI</t>
  </si>
  <si>
    <t>3.4</t>
  </si>
  <si>
    <t>Gebėjimų atlikti kriminalistinius tyrimus didinimas, įsigyjant tyrimams skirtą įrangą, I etapas</t>
  </si>
  <si>
    <t>Gebėjimų atlikti kriminalistinius tyrimus didinimas, įsigyjant tyrimams skirtą įrangą, II etapas</t>
  </si>
  <si>
    <t>2026 m. I ketv.</t>
  </si>
  <si>
    <t>IŠ VISO LĖŠŲ 3.4 VEIKSMUI</t>
  </si>
  <si>
    <t>IŠ VISO LĖŠŲ 3 KONKRETAUS TIKSLO 3.1–3.4 VEIKSMAMS</t>
  </si>
  <si>
    <t>IŠ VISO LĖŠŲ 3 KONKREČIAM TIKSLUI</t>
  </si>
  <si>
    <t>NEPANAUDOTŲ LĖŠŲ LIKUTIS 3 KONKREČIAM TIKSLUI</t>
  </si>
  <si>
    <t>IŠ VISO LĖŠŲ 1–3 KONKRETIEMS TIKSLAMS</t>
  </si>
  <si>
    <t>NEPANAUDOTŲ LĖŠŲ LIKUTIS 1–3 KONKRETIEMS TIKSLAMS</t>
  </si>
  <si>
    <t xml:space="preserve">TECHNINĖ PARAMA </t>
  </si>
  <si>
    <t>IŠ VISO LĖŠŲ 1–3 KONKRETIEMS TIKSLAMS IR TECHNINEI PARAMAI</t>
  </si>
  <si>
    <t>Pastabos: žvaigždutėmis pažymėtuose projektuose galimi:</t>
  </si>
  <si>
    <t xml:space="preserve"> * Pirkimai atliekami pagal Lietuvos Respublikos viešųjų pirkimų, atliekamų gynybos ir saugumo srityje, įstatymą </t>
  </si>
  <si>
    <t xml:space="preserve">VIDAUS SAUGUMO FONDO 2021–2027 M. PROGRAMOS VEIKSMŲ ĮGYVENDINIMO PLANAS </t>
  </si>
  <si>
    <t>Integruotos baudžiamojo proceso informacinės sistemos (IBPS) suderinamumas su ES IS</t>
  </si>
  <si>
    <t xml:space="preserve">2024 m. IV ketv. </t>
  </si>
  <si>
    <t>2025 m. II ketv.</t>
  </si>
  <si>
    <r>
      <rPr>
        <u/>
        <sz val="11"/>
        <color rgb="FF000000"/>
        <rFont val="Times New Roman"/>
        <family val="1"/>
        <charset val="186"/>
      </rPr>
      <t>Projektų atrankos būdas:</t>
    </r>
    <r>
      <rPr>
        <sz val="11"/>
        <color rgb="FF000000"/>
        <rFont val="Times New Roman"/>
        <family val="1"/>
        <charset val="186"/>
      </rPr>
      <t xml:space="preserve"> valstybės projektų planavimas</t>
    </r>
  </si>
  <si>
    <t>Daktiloskopinių duomenų registro, kaip informacinės technologijos sistemos, atnaujinimas</t>
  </si>
  <si>
    <t>Planuojamas kvietimo teikti projekto įgyvendinimo planą paskelbimo laikotarpis</t>
  </si>
  <si>
    <t>Konkretaus tikslo, veiksmo ir siūlomo projekto pavadinimas</t>
  </si>
  <si>
    <t>IŠ VISO LĖŠŲ 2.2 KONKREČIAM VEIKSMUI</t>
  </si>
  <si>
    <t>Lietuvos Respublikos specialiųjų tyrimų tarnyba (toliau – STT)</t>
  </si>
  <si>
    <t>Muitinės departamentas prie Lietuvos Respublikos finansų ministerijos (toliau – MD)</t>
  </si>
  <si>
    <t>Policijos departamentas prie Lietuvos Respublikos vidaus reikalų ministerijos (toliau – PD)</t>
  </si>
  <si>
    <t>Finansinių nusikaltimų tyrimo tarnyba prie Lietuvos  Respublikos vidaus reikalų ministerijos (toliau – FNTT)</t>
  </si>
  <si>
    <t>Vidaus saugumo fondo (toliau – VSF), Europos Sąjungos (toliau – ES) ir bendrojo finansavimo (toliau – BF) lėšų paskirstymas VSF 2021–2027 m. programos tikslams įgyvendinti, eurais</t>
  </si>
  <si>
    <t>Lietuvos Respublikos valstybės saugumo departamentas</t>
  </si>
  <si>
    <t>** Pirkimai, atliekami pagal Pirkimų, susijusių su žvalgybinio pobūdžio veikla, tvarkos aprašą, patvirtintą Lietuvos Respublikos Vyriausybės 2015 m. kovo 18 d. nutarimu Nr. 282 „Dėl Pirkimų, susijusių su žvalgybinio pobūdžio veikla, tvarkos aprašo patvirtinimo“.</t>
  </si>
  <si>
    <t>(Lietuvos Respublikos vidaus reikalų ministro įsakymo</t>
  </si>
  <si>
    <t>2022 m. gruodžio 5 d. įsakymu Nr. 1V-744</t>
  </si>
  <si>
    <t>Specialiųjų užduočių padalinių gebėjimų stiprinimas, I etapas**</t>
  </si>
  <si>
    <t>Specialiųjų užduočių padalinių gebėjimų stiprinimas, II etapas**</t>
  </si>
  <si>
    <r>
      <t>Nusikalstamumo kibernetinėje erdvėje užkardymo, atskleidimo ir tyrimo  pajėgumų stiprinimas, I etapas</t>
    </r>
    <r>
      <rPr>
        <sz val="11"/>
        <color rgb="FF000000"/>
        <rFont val="Times New Roman"/>
        <family val="1"/>
      </rPr>
      <t>**</t>
    </r>
  </si>
  <si>
    <t>Informatikos ir ryšių departamentas prie Lietuvos Respublikos vidaus reikalų ministerijos (toliau – IRD)</t>
  </si>
  <si>
    <t>2023 m. gegužės 9 d. įsakymo Nr. 1V-257 redakcija)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</si>
</sst>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sz val="11"/>
      <color theme="1"/>
      <name val="Calibri"/>
      <family val="2"/>
      <charset val="186"/>
      <scheme val="minor"/>
    </font>
    <font>
      <sz val="11"/>
      <color rgb="FF000000"/>
      <name val="Times New Roman"/>
      <family val="1"/>
      <charset val="186"/>
    </font>
    <font>
      <sz val="12"/>
      <color rgb="FF000000"/>
      <name val="Times New Roman"/>
      <family val="1"/>
      <charset val="186"/>
    </font>
    <font>
      <b/>
      <sz val="11"/>
      <color rgb="FF000000"/>
      <name val="Times New Roman"/>
      <family val="1"/>
      <charset val="186"/>
    </font>
    <font>
      <sz val="10"/>
      <color rgb="FF000000"/>
      <name val="Times New Roman"/>
      <family val="1"/>
      <charset val="186"/>
    </font>
    <font>
      <sz val="9"/>
      <name val="Times New Roman"/>
      <family val="1"/>
      <charset val="186"/>
    </font>
    <font>
      <sz val="11"/>
      <color theme="1"/>
      <name val="Times New Roman"/>
      <family val="1"/>
    </font>
    <font>
      <sz val="11"/>
      <name val="Times New Roman"/>
      <family val="1"/>
      <charset val="186"/>
    </font>
    <font>
      <sz val="11"/>
      <color rgb="FF000000"/>
      <name val="Times New Roman"/>
      <family val="1"/>
    </font>
    <font>
      <sz val="9"/>
      <color rgb="FF000000"/>
      <name val="Times New Roman"/>
      <family val="1"/>
      <charset val="186"/>
    </font>
    <font>
      <sz val="11"/>
      <color theme="1"/>
      <name val="Times New Roman"/>
      <family val="1"/>
      <charset val="186"/>
    </font>
    <font>
      <b/>
      <sz val="11"/>
      <name val="Times New Roman"/>
      <family val="1"/>
      <charset val="186"/>
    </font>
    <font>
      <b/>
      <sz val="11"/>
      <color theme="1"/>
      <name val="Times New Roman"/>
      <family val="1"/>
      <charset val="186"/>
    </font>
    <font>
      <sz val="11"/>
      <color rgb="FFFF0000"/>
      <name val="Calibri"/>
      <family val="2"/>
      <charset val="186"/>
      <scheme val="minor"/>
    </font>
    <font>
      <sz val="9"/>
      <color rgb="FF000000"/>
      <name val="Calibri"/>
      <family val="2"/>
      <charset val="186"/>
      <scheme val="minor"/>
    </font>
    <font>
      <sz val="11"/>
      <color rgb="FF1F497D"/>
      <name val="Calibri"/>
      <family val="2"/>
      <charset val="186"/>
      <scheme val="minor"/>
    </font>
    <font>
      <u/>
      <sz val="11"/>
      <color rgb="FF000000"/>
      <name val="Times New Roman"/>
      <family val="1"/>
      <charset val="186"/>
    </font>
    <font>
      <b/>
      <sz val="11"/>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FFCC99"/>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1" fillId="0" borderId="0"/>
  </cellStyleXfs>
  <cellXfs count="183">
    <xf numFmtId="0" fontId="0" fillId="0" borderId="0" xfId="0"/>
    <xf numFmtId="0" fontId="2" fillId="0" borderId="0" xfId="0" applyFont="1"/>
    <xf numFmtId="0" fontId="5" fillId="0" borderId="0" xfId="0" applyFont="1" applyAlignment="1">
      <alignment vertical="top" wrapText="1"/>
    </xf>
    <xf numFmtId="0" fontId="4" fillId="0" borderId="15" xfId="0" applyFont="1" applyFill="1" applyBorder="1" applyAlignment="1">
      <alignment vertical="top"/>
    </xf>
    <xf numFmtId="0" fontId="0" fillId="0" borderId="0" xfId="0" applyFill="1"/>
    <xf numFmtId="0" fontId="2" fillId="2" borderId="15" xfId="0" applyFont="1" applyFill="1" applyBorder="1" applyAlignment="1">
      <alignment vertical="top"/>
    </xf>
    <xf numFmtId="2" fontId="6" fillId="2" borderId="17" xfId="1" applyNumberFormat="1" applyFont="1" applyFill="1" applyBorder="1" applyAlignment="1">
      <alignment horizontal="center" vertical="center" wrapText="1"/>
    </xf>
    <xf numFmtId="2" fontId="8" fillId="2" borderId="21" xfId="1" applyNumberFormat="1"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0" fillId="2" borderId="15" xfId="0" applyFont="1" applyFill="1" applyBorder="1" applyAlignment="1">
      <alignment horizontal="center" vertical="top" wrapText="1"/>
    </xf>
    <xf numFmtId="0" fontId="4" fillId="2" borderId="15" xfId="0" applyFont="1" applyFill="1" applyBorder="1" applyAlignment="1">
      <alignment horizontal="left" vertical="top"/>
    </xf>
    <xf numFmtId="0" fontId="8" fillId="2" borderId="15"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 xfId="0" applyFont="1" applyFill="1" applyBorder="1" applyAlignment="1">
      <alignment vertical="top"/>
    </xf>
    <xf numFmtId="0" fontId="2" fillId="2" borderId="21" xfId="0" applyFont="1" applyFill="1" applyBorder="1" applyAlignment="1">
      <alignment vertical="top"/>
    </xf>
    <xf numFmtId="0" fontId="0" fillId="2" borderId="21" xfId="0" applyFill="1" applyBorder="1" applyAlignment="1">
      <alignment vertical="top"/>
    </xf>
    <xf numFmtId="0" fontId="4" fillId="2" borderId="5" xfId="0" applyFont="1" applyFill="1" applyBorder="1" applyAlignment="1">
      <alignment horizontal="left" vertical="top"/>
    </xf>
    <xf numFmtId="0" fontId="0" fillId="2" borderId="15" xfId="0" applyFill="1" applyBorder="1" applyAlignment="1">
      <alignment vertical="top"/>
    </xf>
    <xf numFmtId="0" fontId="0" fillId="2" borderId="15" xfId="0" applyFill="1" applyBorder="1"/>
    <xf numFmtId="0" fontId="2" fillId="2" borderId="3" xfId="0" applyFont="1" applyFill="1" applyBorder="1" applyAlignment="1"/>
    <xf numFmtId="0" fontId="14" fillId="0" borderId="0" xfId="0" applyFont="1"/>
    <xf numFmtId="0" fontId="15" fillId="0" borderId="0" xfId="0" applyFont="1" applyAlignment="1">
      <alignment vertical="center"/>
    </xf>
    <xf numFmtId="0" fontId="16" fillId="0" borderId="0" xfId="0" applyFont="1" applyAlignment="1">
      <alignment vertical="center"/>
    </xf>
    <xf numFmtId="0" fontId="4" fillId="0" borderId="15" xfId="0" applyFont="1" applyFill="1" applyBorder="1" applyAlignment="1">
      <alignment vertical="center"/>
    </xf>
    <xf numFmtId="0" fontId="2" fillId="2" borderId="15" xfId="0" applyFont="1" applyFill="1" applyBorder="1" applyAlignment="1">
      <alignment horizontal="left" vertical="center"/>
    </xf>
    <xf numFmtId="0" fontId="4" fillId="2" borderId="5" xfId="0" applyFont="1" applyFill="1" applyBorder="1" applyAlignment="1">
      <alignment vertical="center"/>
    </xf>
    <xf numFmtId="0" fontId="4" fillId="2" borderId="15" xfId="0" applyFont="1" applyFill="1" applyBorder="1" applyAlignment="1">
      <alignment vertical="center"/>
    </xf>
    <xf numFmtId="0" fontId="2" fillId="2" borderId="1" xfId="0" applyFont="1" applyFill="1" applyBorder="1" applyAlignment="1">
      <alignment horizontal="left" vertical="center"/>
    </xf>
    <xf numFmtId="0" fontId="4" fillId="2" borderId="5" xfId="0" applyFont="1" applyFill="1" applyBorder="1" applyAlignment="1">
      <alignment horizontal="left" vertical="center"/>
    </xf>
    <xf numFmtId="0" fontId="2" fillId="0" borderId="21" xfId="0" applyFont="1" applyFill="1" applyBorder="1" applyAlignment="1">
      <alignment horizontal="left" vertical="center"/>
    </xf>
    <xf numFmtId="0" fontId="8" fillId="0" borderId="15" xfId="0" applyFont="1" applyFill="1" applyBorder="1" applyAlignment="1">
      <alignment horizontal="center" vertical="center"/>
    </xf>
    <xf numFmtId="0" fontId="3" fillId="0" borderId="0" xfId="0" applyFont="1" applyAlignment="1">
      <alignment vertical="center"/>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4" fontId="13" fillId="2" borderId="5" xfId="0" applyNumberFormat="1" applyFont="1" applyFill="1" applyBorder="1" applyAlignment="1">
      <alignment horizontal="center" vertical="center"/>
    </xf>
    <xf numFmtId="4" fontId="13" fillId="2" borderId="7" xfId="0" applyNumberFormat="1" applyFont="1" applyFill="1" applyBorder="1" applyAlignment="1">
      <alignment horizontal="center" vertical="center"/>
    </xf>
    <xf numFmtId="0" fontId="2" fillId="2" borderId="0" xfId="0" applyFont="1" applyFill="1" applyAlignment="1">
      <alignment horizontal="left" wrapText="1"/>
    </xf>
    <xf numFmtId="2" fontId="13" fillId="2" borderId="5" xfId="0" applyNumberFormat="1" applyFont="1" applyFill="1" applyBorder="1" applyAlignment="1">
      <alignment horizontal="center" vertical="center"/>
    </xf>
    <xf numFmtId="2" fontId="13" fillId="2" borderId="7" xfId="0" applyNumberFormat="1" applyFont="1" applyFill="1" applyBorder="1" applyAlignment="1">
      <alignment horizontal="center" vertical="center"/>
    </xf>
    <xf numFmtId="0" fontId="4" fillId="2" borderId="5" xfId="0" applyFont="1" applyFill="1" applyBorder="1" applyAlignment="1">
      <alignment horizontal="right" vertical="center"/>
    </xf>
    <xf numFmtId="0" fontId="4" fillId="2" borderId="6" xfId="0" applyFont="1" applyFill="1" applyBorder="1" applyAlignment="1">
      <alignment horizontal="right" vertical="center"/>
    </xf>
    <xf numFmtId="0" fontId="4" fillId="2" borderId="7" xfId="0" applyFont="1" applyFill="1" applyBorder="1" applyAlignment="1">
      <alignment horizontal="right" vertical="center"/>
    </xf>
    <xf numFmtId="4" fontId="13" fillId="0" borderId="5"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4" fontId="2" fillId="2" borderId="5" xfId="0" applyNumberFormat="1" applyFont="1" applyFill="1" applyBorder="1" applyAlignment="1">
      <alignment horizontal="center" vertical="center"/>
    </xf>
    <xf numFmtId="4" fontId="2" fillId="2" borderId="7" xfId="0" applyNumberFormat="1" applyFont="1" applyFill="1" applyBorder="1" applyAlignment="1">
      <alignment horizontal="center" vertical="center"/>
    </xf>
    <xf numFmtId="4" fontId="4" fillId="2" borderId="5" xfId="0" applyNumberFormat="1" applyFont="1" applyFill="1" applyBorder="1" applyAlignment="1">
      <alignment horizontal="center" vertical="center"/>
    </xf>
    <xf numFmtId="4" fontId="4" fillId="2" borderId="7" xfId="0" applyNumberFormat="1"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5" xfId="0" applyFont="1" applyFill="1" applyBorder="1" applyAlignment="1">
      <alignment horizontal="right" vertical="top"/>
    </xf>
    <xf numFmtId="0" fontId="4" fillId="2" borderId="6" xfId="0" applyFont="1" applyFill="1" applyBorder="1" applyAlignment="1">
      <alignment horizontal="right" vertical="top"/>
    </xf>
    <xf numFmtId="0" fontId="4" fillId="2" borderId="7" xfId="0" applyFont="1" applyFill="1" applyBorder="1" applyAlignment="1">
      <alignment horizontal="right" vertical="top"/>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4" fontId="11" fillId="2" borderId="5" xfId="0" applyNumberFormat="1" applyFont="1" applyFill="1" applyBorder="1" applyAlignment="1">
      <alignment horizontal="center" vertical="center"/>
    </xf>
    <xf numFmtId="4" fontId="11" fillId="2" borderId="7" xfId="0" applyNumberFormat="1"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4" fillId="2" borderId="15" xfId="0" applyFont="1" applyFill="1" applyBorder="1" applyAlignment="1">
      <alignment horizontal="right" vertical="top"/>
    </xf>
    <xf numFmtId="4" fontId="13" fillId="2" borderId="15" xfId="0" applyNumberFormat="1" applyFont="1" applyFill="1" applyBorder="1" applyAlignment="1">
      <alignment horizontal="center" vertical="center"/>
    </xf>
    <xf numFmtId="0" fontId="13" fillId="2" borderId="15" xfId="0" applyFont="1" applyFill="1" applyBorder="1" applyAlignment="1">
      <alignment horizontal="center" vertical="center"/>
    </xf>
    <xf numFmtId="0" fontId="4" fillId="2" borderId="5" xfId="0" applyFont="1" applyFill="1" applyBorder="1" applyAlignment="1">
      <alignment horizontal="right" vertical="top" wrapText="1"/>
    </xf>
    <xf numFmtId="0" fontId="4" fillId="2" borderId="6" xfId="0" applyFont="1" applyFill="1" applyBorder="1" applyAlignment="1">
      <alignment horizontal="right" vertical="top" wrapText="1"/>
    </xf>
    <xf numFmtId="0" fontId="4" fillId="2" borderId="7" xfId="0" applyFont="1" applyFill="1" applyBorder="1" applyAlignment="1">
      <alignment horizontal="right" vertical="top" wrapText="1"/>
    </xf>
    <xf numFmtId="0" fontId="4" fillId="2" borderId="15" xfId="0" applyFont="1" applyFill="1" applyBorder="1" applyAlignment="1">
      <alignment horizontal="left" vertical="center" wrapText="1"/>
    </xf>
    <xf numFmtId="0" fontId="4" fillId="2" borderId="15" xfId="0" applyFont="1" applyFill="1" applyBorder="1" applyAlignment="1">
      <alignment horizontal="left" vertical="top" wrapText="1"/>
    </xf>
    <xf numFmtId="0" fontId="12" fillId="2" borderId="5" xfId="0" applyFont="1" applyFill="1" applyBorder="1" applyAlignment="1">
      <alignment horizontal="right" vertical="top" wrapText="1"/>
    </xf>
    <xf numFmtId="0" fontId="12" fillId="2" borderId="6" xfId="0" applyFont="1" applyFill="1" applyBorder="1" applyAlignment="1">
      <alignment horizontal="right" vertical="top" wrapText="1"/>
    </xf>
    <xf numFmtId="0" fontId="12" fillId="2" borderId="7" xfId="0" applyFont="1" applyFill="1" applyBorder="1" applyAlignment="1">
      <alignment horizontal="right" vertical="top" wrapText="1"/>
    </xf>
    <xf numFmtId="4" fontId="4" fillId="0" borderId="5"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12" xfId="0" applyFont="1" applyFill="1" applyBorder="1" applyAlignment="1">
      <alignment horizontal="right" vertical="top"/>
    </xf>
    <xf numFmtId="0" fontId="4" fillId="2" borderId="13" xfId="0" applyFont="1" applyFill="1" applyBorder="1" applyAlignment="1">
      <alignment horizontal="right" vertical="top"/>
    </xf>
    <xf numFmtId="4" fontId="2" fillId="0" borderId="5" xfId="0" applyNumberFormat="1" applyFont="1" applyFill="1" applyBorder="1" applyAlignment="1">
      <alignment horizontal="center" vertical="center"/>
    </xf>
    <xf numFmtId="4" fontId="2" fillId="0" borderId="7" xfId="0" applyNumberFormat="1" applyFont="1" applyFill="1" applyBorder="1" applyAlignment="1">
      <alignment horizontal="center" vertical="center"/>
    </xf>
    <xf numFmtId="0" fontId="2" fillId="2" borderId="15" xfId="0" applyFont="1" applyFill="1" applyBorder="1" applyAlignment="1">
      <alignment horizontal="center" vertical="center"/>
    </xf>
    <xf numFmtId="4" fontId="2" fillId="2" borderId="15" xfId="0" applyNumberFormat="1" applyFont="1" applyFill="1" applyBorder="1" applyAlignment="1">
      <alignment horizontal="center" vertical="center"/>
    </xf>
    <xf numFmtId="0" fontId="12" fillId="2" borderId="5" xfId="0" applyFont="1" applyFill="1" applyBorder="1" applyAlignment="1">
      <alignment horizontal="right" vertical="center"/>
    </xf>
    <xf numFmtId="0" fontId="12" fillId="2" borderId="6"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4" fontId="2" fillId="2" borderId="6" xfId="0" applyNumberFormat="1"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4" xfId="0" applyFont="1" applyFill="1" applyBorder="1" applyAlignment="1">
      <alignment horizontal="left" vertical="center" wrapText="1"/>
    </xf>
    <xf numFmtId="4" fontId="4" fillId="2" borderId="6" xfId="0" applyNumberFormat="1" applyFont="1" applyFill="1" applyBorder="1" applyAlignment="1">
      <alignment horizontal="center" vertical="center"/>
    </xf>
    <xf numFmtId="49" fontId="7" fillId="2" borderId="22" xfId="0" applyNumberFormat="1" applyFont="1" applyFill="1" applyBorder="1" applyAlignment="1">
      <alignment horizontal="left" vertical="center" wrapText="1"/>
    </xf>
    <xf numFmtId="49" fontId="7" fillId="2" borderId="23" xfId="0" applyNumberFormat="1" applyFont="1" applyFill="1" applyBorder="1" applyAlignment="1">
      <alignment horizontal="left" vertical="center" wrapText="1"/>
    </xf>
    <xf numFmtId="49" fontId="7" fillId="2" borderId="24" xfId="0" applyNumberFormat="1" applyFont="1" applyFill="1" applyBorder="1" applyAlignment="1">
      <alignment horizontal="left" vertical="center" wrapText="1"/>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14" xfId="0" applyFont="1" applyFill="1" applyBorder="1" applyAlignment="1">
      <alignment horizontal="right" vertical="top"/>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49" fontId="7" fillId="2" borderId="18" xfId="0" applyNumberFormat="1" applyFont="1" applyFill="1" applyBorder="1" applyAlignment="1">
      <alignment horizontal="left" vertical="center" wrapText="1"/>
    </xf>
    <xf numFmtId="49" fontId="7" fillId="2" borderId="19" xfId="0" applyNumberFormat="1" applyFont="1" applyFill="1" applyBorder="1" applyAlignment="1">
      <alignment horizontal="left" vertical="center" wrapText="1"/>
    </xf>
    <xf numFmtId="49" fontId="7" fillId="2" borderId="20" xfId="0" applyNumberFormat="1" applyFont="1" applyFill="1" applyBorder="1" applyAlignment="1">
      <alignment horizontal="left" vertical="center" wrapText="1"/>
    </xf>
    <xf numFmtId="49" fontId="9" fillId="3" borderId="18" xfId="0" applyNumberFormat="1" applyFont="1" applyFill="1" applyBorder="1" applyAlignment="1">
      <alignment horizontal="left" vertical="center" wrapText="1"/>
    </xf>
    <xf numFmtId="49" fontId="9" fillId="3" borderId="19" xfId="0" applyNumberFormat="1" applyFont="1" applyFill="1" applyBorder="1" applyAlignment="1">
      <alignment horizontal="left" vertical="center" wrapText="1"/>
    </xf>
    <xf numFmtId="49" fontId="9" fillId="3" borderId="20" xfId="0" applyNumberFormat="1" applyFont="1" applyFill="1" applyBorder="1" applyAlignment="1">
      <alignment horizontal="left" vertical="center" wrapText="1"/>
    </xf>
    <xf numFmtId="4" fontId="4" fillId="2" borderId="5" xfId="0" applyNumberFormat="1" applyFont="1" applyFill="1" applyBorder="1" applyAlignment="1">
      <alignment horizontal="center" vertical="top"/>
    </xf>
    <xf numFmtId="4" fontId="4" fillId="2" borderId="7" xfId="0" applyNumberFormat="1" applyFont="1" applyFill="1" applyBorder="1" applyAlignment="1">
      <alignment horizontal="center" vertical="top"/>
    </xf>
    <xf numFmtId="49" fontId="9" fillId="3" borderId="5" xfId="0" applyNumberFormat="1" applyFont="1" applyFill="1" applyBorder="1" applyAlignment="1">
      <alignment vertical="center" wrapText="1"/>
    </xf>
    <xf numFmtId="49" fontId="9" fillId="3" borderId="6" xfId="0" applyNumberFormat="1" applyFont="1" applyFill="1" applyBorder="1" applyAlignment="1">
      <alignment vertical="center" wrapText="1"/>
    </xf>
    <xf numFmtId="49" fontId="9" fillId="3" borderId="7" xfId="0" applyNumberFormat="1" applyFont="1" applyFill="1" applyBorder="1" applyAlignment="1">
      <alignment vertical="center" wrapText="1"/>
    </xf>
    <xf numFmtId="49" fontId="9" fillId="3" borderId="25" xfId="0" applyNumberFormat="1" applyFont="1" applyFill="1" applyBorder="1" applyAlignment="1">
      <alignment horizontal="left" vertical="center" wrapText="1"/>
    </xf>
    <xf numFmtId="49" fontId="9" fillId="3" borderId="26" xfId="0" applyNumberFormat="1" applyFont="1" applyFill="1" applyBorder="1" applyAlignment="1">
      <alignment horizontal="left" vertical="center" wrapText="1"/>
    </xf>
    <xf numFmtId="49" fontId="9" fillId="3" borderId="27" xfId="0" applyNumberFormat="1" applyFont="1" applyFill="1" applyBorder="1" applyAlignment="1">
      <alignment horizontal="left" vertical="center" wrapText="1"/>
    </xf>
    <xf numFmtId="4" fontId="2" fillId="2" borderId="16" xfId="0" applyNumberFormat="1" applyFont="1" applyFill="1" applyBorder="1" applyAlignment="1">
      <alignment horizontal="center" vertical="center"/>
    </xf>
    <xf numFmtId="49" fontId="9" fillId="3" borderId="22" xfId="0" applyNumberFormat="1" applyFont="1" applyFill="1" applyBorder="1" applyAlignment="1">
      <alignment horizontal="left" vertical="center" wrapText="1"/>
    </xf>
    <xf numFmtId="49" fontId="9" fillId="3" borderId="23" xfId="0" applyNumberFormat="1" applyFont="1" applyFill="1" applyBorder="1" applyAlignment="1">
      <alignment horizontal="left" vertical="center" wrapText="1"/>
    </xf>
    <xf numFmtId="49" fontId="9" fillId="3" borderId="24" xfId="0" applyNumberFormat="1" applyFont="1" applyFill="1" applyBorder="1" applyAlignment="1">
      <alignment horizontal="left" vertical="center" wrapText="1"/>
    </xf>
    <xf numFmtId="0" fontId="3" fillId="0" borderId="0" xfId="0" applyFont="1" applyAlignment="1">
      <alignment vertical="center"/>
    </xf>
    <xf numFmtId="0" fontId="4"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49" fontId="2" fillId="2" borderId="5" xfId="0" applyNumberFormat="1" applyFont="1" applyFill="1" applyBorder="1" applyAlignment="1">
      <alignment horizontal="left" vertical="center" wrapText="1"/>
    </xf>
    <xf numFmtId="49" fontId="2" fillId="2" borderId="6" xfId="0" applyNumberFormat="1" applyFont="1" applyFill="1" applyBorder="1" applyAlignment="1">
      <alignment horizontal="left" vertical="center" wrapText="1"/>
    </xf>
    <xf numFmtId="49" fontId="2" fillId="2" borderId="7" xfId="0" applyNumberFormat="1" applyFont="1" applyFill="1" applyBorder="1" applyAlignment="1">
      <alignment horizontal="left" vertical="center" wrapText="1"/>
    </xf>
    <xf numFmtId="0" fontId="18" fillId="0" borderId="1"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2" xfId="0" applyFont="1" applyFill="1" applyBorder="1" applyAlignment="1">
      <alignment horizontal="center" vertical="top" wrapText="1"/>
    </xf>
    <xf numFmtId="0" fontId="18" fillId="2" borderId="4"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2" xfId="0" applyFont="1" applyFill="1" applyBorder="1" applyAlignment="1">
      <alignment horizontal="center" vertical="top" wrapText="1"/>
    </xf>
    <xf numFmtId="0" fontId="18" fillId="2" borderId="14" xfId="0" applyFont="1" applyFill="1" applyBorder="1" applyAlignment="1">
      <alignment horizontal="center" vertical="top" wrapText="1"/>
    </xf>
    <xf numFmtId="0" fontId="18" fillId="0" borderId="5" xfId="0" applyFont="1" applyFill="1" applyBorder="1" applyAlignment="1">
      <alignment horizontal="center" vertical="top" wrapText="1"/>
    </xf>
    <xf numFmtId="0" fontId="18" fillId="0" borderId="6" xfId="0"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3" fillId="0" borderId="0" xfId="0" applyFont="1"/>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tabSelected="1" workbookViewId="0">
      <selection activeCell="D3" sqref="D3"/>
    </sheetView>
  </sheetViews>
  <sheetFormatPr defaultRowHeight="14.5" x14ac:dyDescent="0.35"/>
  <cols>
    <col min="1" max="1" width="7" customWidth="1"/>
    <col min="2" max="3" width="9.1796875" customWidth="1"/>
    <col min="4" max="4" width="15" customWidth="1"/>
    <col min="5" max="5" width="7.81640625" customWidth="1"/>
    <col min="6" max="6" width="8" customWidth="1"/>
    <col min="7" max="7" width="8.26953125" customWidth="1"/>
    <col min="8" max="8" width="7.1796875" customWidth="1"/>
    <col min="9" max="9" width="8.1796875" customWidth="1"/>
    <col min="10" max="10" width="7.1796875" customWidth="1"/>
    <col min="11" max="11" width="9.1796875" customWidth="1"/>
    <col min="12" max="12" width="7.7265625" customWidth="1"/>
    <col min="13" max="13" width="17.7265625" customWidth="1"/>
    <col min="14" max="14" width="9.1796875" customWidth="1"/>
  </cols>
  <sheetData>
    <row r="1" spans="1:14" ht="15.5" x14ac:dyDescent="0.35">
      <c r="A1" s="1"/>
      <c r="B1" s="1"/>
      <c r="C1" s="1"/>
      <c r="D1" s="1"/>
      <c r="E1" s="1"/>
      <c r="F1" s="1"/>
      <c r="G1" s="1"/>
      <c r="H1" s="1"/>
      <c r="I1" s="133" t="s">
        <v>0</v>
      </c>
      <c r="J1" s="133"/>
      <c r="K1" s="133"/>
      <c r="L1" s="133"/>
      <c r="M1" s="133"/>
    </row>
    <row r="2" spans="1:14" ht="15.5" x14ac:dyDescent="0.35">
      <c r="A2" s="1"/>
      <c r="B2" s="1"/>
      <c r="C2" s="1"/>
      <c r="D2" s="1"/>
      <c r="E2" s="1"/>
      <c r="F2" s="1"/>
      <c r="G2" s="1"/>
      <c r="H2" s="1"/>
      <c r="I2" s="133" t="s">
        <v>1</v>
      </c>
      <c r="J2" s="133"/>
      <c r="K2" s="133"/>
      <c r="L2" s="133"/>
      <c r="M2" s="133"/>
    </row>
    <row r="3" spans="1:14" ht="15.5" x14ac:dyDescent="0.35">
      <c r="A3" s="1"/>
      <c r="B3" s="1"/>
      <c r="C3" s="1"/>
      <c r="D3" s="1"/>
      <c r="E3" s="1"/>
      <c r="F3" s="1"/>
      <c r="G3" s="1"/>
      <c r="H3" s="1"/>
      <c r="I3" s="133" t="s">
        <v>126</v>
      </c>
      <c r="J3" s="133"/>
      <c r="K3" s="133"/>
      <c r="L3" s="133"/>
      <c r="M3" s="133"/>
    </row>
    <row r="4" spans="1:14" ht="15.5" x14ac:dyDescent="0.35">
      <c r="A4" s="1"/>
      <c r="B4" s="1"/>
      <c r="C4" s="1"/>
      <c r="D4" s="1"/>
      <c r="E4" s="1"/>
      <c r="F4" s="1"/>
      <c r="G4" s="1"/>
      <c r="H4" s="1"/>
      <c r="I4" s="32" t="s">
        <v>125</v>
      </c>
      <c r="J4" s="32"/>
      <c r="K4" s="32"/>
      <c r="L4" s="32"/>
      <c r="M4" s="32"/>
    </row>
    <row r="5" spans="1:14" ht="15.5" x14ac:dyDescent="0.35">
      <c r="A5" s="1"/>
      <c r="B5" s="1"/>
      <c r="C5" s="1"/>
      <c r="D5" s="1"/>
      <c r="E5" s="1"/>
      <c r="F5" s="1"/>
      <c r="G5" s="1"/>
      <c r="H5" s="1"/>
      <c r="I5" s="32" t="s">
        <v>131</v>
      </c>
      <c r="J5" s="182"/>
      <c r="K5" s="182"/>
      <c r="L5" s="182"/>
      <c r="M5" s="182"/>
    </row>
    <row r="6" spans="1:14" ht="29.5" customHeight="1" x14ac:dyDescent="0.35">
      <c r="A6" s="134" t="s">
        <v>109</v>
      </c>
      <c r="B6" s="134"/>
      <c r="C6" s="134"/>
      <c r="D6" s="134"/>
      <c r="E6" s="134"/>
      <c r="F6" s="134"/>
      <c r="G6" s="134"/>
      <c r="H6" s="134"/>
      <c r="I6" s="134"/>
      <c r="J6" s="134"/>
      <c r="K6" s="134"/>
      <c r="L6" s="134"/>
      <c r="M6" s="134"/>
    </row>
    <row r="7" spans="1:14" x14ac:dyDescent="0.35">
      <c r="A7" s="1"/>
      <c r="B7" s="1"/>
      <c r="C7" s="1"/>
      <c r="D7" s="1"/>
      <c r="E7" s="1"/>
      <c r="F7" s="1"/>
      <c r="G7" s="1"/>
      <c r="H7" s="1"/>
      <c r="I7" s="1"/>
      <c r="J7" s="1"/>
      <c r="K7" s="1"/>
      <c r="L7" s="1"/>
      <c r="M7" s="1"/>
    </row>
    <row r="8" spans="1:14" ht="35.25" customHeight="1" x14ac:dyDescent="0.35">
      <c r="A8" s="135" t="s">
        <v>122</v>
      </c>
      <c r="B8" s="135"/>
      <c r="C8" s="135"/>
      <c r="D8" s="135"/>
      <c r="E8" s="135"/>
      <c r="F8" s="135"/>
      <c r="G8" s="135"/>
      <c r="H8" s="135"/>
      <c r="I8" s="135"/>
      <c r="J8" s="135"/>
      <c r="K8" s="135"/>
      <c r="L8" s="135"/>
      <c r="M8" s="135"/>
    </row>
    <row r="9" spans="1:14" x14ac:dyDescent="0.35">
      <c r="A9" s="136" t="s">
        <v>113</v>
      </c>
      <c r="B9" s="136"/>
      <c r="C9" s="136"/>
      <c r="D9" s="136"/>
      <c r="E9" s="136"/>
      <c r="F9" s="136"/>
      <c r="G9" s="1"/>
      <c r="H9" s="1"/>
      <c r="I9" s="1"/>
      <c r="J9" s="1"/>
      <c r="K9" s="1"/>
      <c r="L9" s="1"/>
      <c r="M9" s="1"/>
    </row>
    <row r="10" spans="1:14" x14ac:dyDescent="0.35">
      <c r="A10" s="1"/>
      <c r="B10" s="1"/>
      <c r="C10" s="1"/>
      <c r="D10" s="1"/>
      <c r="E10" s="1"/>
      <c r="F10" s="1"/>
      <c r="G10" s="1"/>
      <c r="H10" s="1"/>
      <c r="I10" s="1"/>
      <c r="J10" s="1"/>
      <c r="K10" s="1"/>
      <c r="L10" s="1"/>
      <c r="M10" s="1"/>
    </row>
    <row r="11" spans="1:14" ht="15" customHeight="1" x14ac:dyDescent="0.35">
      <c r="A11" s="146" t="s">
        <v>2</v>
      </c>
      <c r="B11" s="149" t="s">
        <v>116</v>
      </c>
      <c r="C11" s="150"/>
      <c r="D11" s="151"/>
      <c r="E11" s="158" t="s">
        <v>115</v>
      </c>
      <c r="F11" s="159"/>
      <c r="G11" s="164" t="s">
        <v>3</v>
      </c>
      <c r="H11" s="165"/>
      <c r="I11" s="165"/>
      <c r="J11" s="165"/>
      <c r="K11" s="165"/>
      <c r="L11" s="166"/>
      <c r="M11" s="167" t="s">
        <v>4</v>
      </c>
      <c r="N11" s="2"/>
    </row>
    <row r="12" spans="1:14" ht="15" customHeight="1" x14ac:dyDescent="0.35">
      <c r="A12" s="147"/>
      <c r="B12" s="152"/>
      <c r="C12" s="153"/>
      <c r="D12" s="154"/>
      <c r="E12" s="160"/>
      <c r="F12" s="161"/>
      <c r="G12" s="170" t="s">
        <v>5</v>
      </c>
      <c r="H12" s="171"/>
      <c r="I12" s="176" t="s">
        <v>6</v>
      </c>
      <c r="J12" s="177"/>
      <c r="K12" s="170" t="s">
        <v>7</v>
      </c>
      <c r="L12" s="171"/>
      <c r="M12" s="168"/>
      <c r="N12" s="2"/>
    </row>
    <row r="13" spans="1:14" ht="25.5" customHeight="1" x14ac:dyDescent="0.35">
      <c r="A13" s="147"/>
      <c r="B13" s="152"/>
      <c r="C13" s="153"/>
      <c r="D13" s="154"/>
      <c r="E13" s="160"/>
      <c r="F13" s="161"/>
      <c r="G13" s="172"/>
      <c r="H13" s="173"/>
      <c r="I13" s="178"/>
      <c r="J13" s="179"/>
      <c r="K13" s="172"/>
      <c r="L13" s="173"/>
      <c r="M13" s="168"/>
      <c r="N13" s="2"/>
    </row>
    <row r="14" spans="1:14" ht="37.5" customHeight="1" x14ac:dyDescent="0.35">
      <c r="A14" s="148"/>
      <c r="B14" s="155"/>
      <c r="C14" s="156"/>
      <c r="D14" s="157"/>
      <c r="E14" s="162"/>
      <c r="F14" s="163"/>
      <c r="G14" s="174"/>
      <c r="H14" s="175"/>
      <c r="I14" s="180"/>
      <c r="J14" s="181"/>
      <c r="K14" s="174"/>
      <c r="L14" s="175"/>
      <c r="M14" s="169"/>
    </row>
    <row r="15" spans="1:14" s="4" customFormat="1" ht="20" customHeight="1" x14ac:dyDescent="0.35">
      <c r="A15" s="24" t="s">
        <v>8</v>
      </c>
      <c r="B15" s="137" t="s">
        <v>9</v>
      </c>
      <c r="C15" s="138"/>
      <c r="D15" s="138"/>
      <c r="E15" s="138"/>
      <c r="F15" s="138"/>
      <c r="G15" s="138"/>
      <c r="H15" s="138"/>
      <c r="I15" s="138"/>
      <c r="J15" s="138"/>
      <c r="K15" s="138"/>
      <c r="L15" s="138"/>
      <c r="M15" s="139"/>
    </row>
    <row r="16" spans="1:14" s="4" customFormat="1" ht="16.5" customHeight="1" x14ac:dyDescent="0.35">
      <c r="A16" s="3" t="s">
        <v>10</v>
      </c>
      <c r="B16" s="140" t="s">
        <v>11</v>
      </c>
      <c r="C16" s="141"/>
      <c r="D16" s="141"/>
      <c r="E16" s="141"/>
      <c r="F16" s="141"/>
      <c r="G16" s="141"/>
      <c r="H16" s="141"/>
      <c r="I16" s="141"/>
      <c r="J16" s="141"/>
      <c r="K16" s="141"/>
      <c r="L16" s="141"/>
      <c r="M16" s="142"/>
    </row>
    <row r="17" spans="1:22" s="4" customFormat="1" ht="60.5" customHeight="1" x14ac:dyDescent="0.35">
      <c r="A17" s="25">
        <v>111</v>
      </c>
      <c r="B17" s="143" t="s">
        <v>114</v>
      </c>
      <c r="C17" s="144"/>
      <c r="D17" s="145"/>
      <c r="E17" s="49" t="s">
        <v>12</v>
      </c>
      <c r="F17" s="50"/>
      <c r="G17" s="51">
        <f>K17*0.75</f>
        <v>2114900.25</v>
      </c>
      <c r="H17" s="52"/>
      <c r="I17" s="51">
        <f>K17*0.25</f>
        <v>704966.75</v>
      </c>
      <c r="J17" s="52"/>
      <c r="K17" s="51">
        <v>2819867</v>
      </c>
      <c r="L17" s="129"/>
      <c r="M17" s="6" t="s">
        <v>120</v>
      </c>
      <c r="V17" s="22"/>
    </row>
    <row r="18" spans="1:22" s="4" customFormat="1" ht="30.5" customHeight="1" x14ac:dyDescent="0.35">
      <c r="A18" s="25">
        <v>112</v>
      </c>
      <c r="B18" s="115" t="s">
        <v>13</v>
      </c>
      <c r="C18" s="116"/>
      <c r="D18" s="117"/>
      <c r="E18" s="49" t="s">
        <v>14</v>
      </c>
      <c r="F18" s="50"/>
      <c r="G18" s="51">
        <f t="shared" ref="G18:G28" si="0">K18*0.75</f>
        <v>3750000</v>
      </c>
      <c r="H18" s="52"/>
      <c r="I18" s="51">
        <f t="shared" ref="I18:I28" si="1">K18*0.25</f>
        <v>1250000</v>
      </c>
      <c r="J18" s="52"/>
      <c r="K18" s="51">
        <v>5000000</v>
      </c>
      <c r="L18" s="129"/>
      <c r="M18" s="7" t="s">
        <v>15</v>
      </c>
      <c r="V18" s="23"/>
    </row>
    <row r="19" spans="1:22" s="4" customFormat="1" ht="46.5" customHeight="1" x14ac:dyDescent="0.35">
      <c r="A19" s="25">
        <v>113</v>
      </c>
      <c r="B19" s="130" t="s">
        <v>16</v>
      </c>
      <c r="C19" s="131"/>
      <c r="D19" s="132"/>
      <c r="E19" s="49" t="s">
        <v>17</v>
      </c>
      <c r="F19" s="50"/>
      <c r="G19" s="51">
        <f t="shared" si="0"/>
        <v>1500000</v>
      </c>
      <c r="H19" s="52"/>
      <c r="I19" s="51">
        <f t="shared" si="1"/>
        <v>500000</v>
      </c>
      <c r="J19" s="52"/>
      <c r="K19" s="51">
        <v>2000000</v>
      </c>
      <c r="L19" s="129"/>
      <c r="M19" s="7" t="s">
        <v>15</v>
      </c>
    </row>
    <row r="20" spans="1:22" s="4" customFormat="1" ht="32.5" customHeight="1" x14ac:dyDescent="0.35">
      <c r="A20" s="25">
        <v>114</v>
      </c>
      <c r="B20" s="130" t="s">
        <v>18</v>
      </c>
      <c r="C20" s="131"/>
      <c r="D20" s="132"/>
      <c r="E20" s="49" t="s">
        <v>14</v>
      </c>
      <c r="F20" s="50"/>
      <c r="G20" s="51">
        <f t="shared" si="0"/>
        <v>249999.75</v>
      </c>
      <c r="H20" s="52"/>
      <c r="I20" s="51">
        <f t="shared" si="1"/>
        <v>83333.25</v>
      </c>
      <c r="J20" s="52"/>
      <c r="K20" s="51">
        <v>333333</v>
      </c>
      <c r="L20" s="129"/>
      <c r="M20" s="7" t="s">
        <v>15</v>
      </c>
    </row>
    <row r="21" spans="1:22" s="4" customFormat="1" ht="65" customHeight="1" x14ac:dyDescent="0.35">
      <c r="A21" s="25">
        <v>115</v>
      </c>
      <c r="B21" s="126" t="s">
        <v>19</v>
      </c>
      <c r="C21" s="127"/>
      <c r="D21" s="128"/>
      <c r="E21" s="49" t="s">
        <v>20</v>
      </c>
      <c r="F21" s="50"/>
      <c r="G21" s="51">
        <f t="shared" si="0"/>
        <v>1005000</v>
      </c>
      <c r="H21" s="52"/>
      <c r="I21" s="51">
        <f t="shared" si="1"/>
        <v>335000</v>
      </c>
      <c r="J21" s="52"/>
      <c r="K21" s="51">
        <v>1340000</v>
      </c>
      <c r="L21" s="52"/>
      <c r="M21" s="8" t="s">
        <v>130</v>
      </c>
    </row>
    <row r="22" spans="1:22" s="4" customFormat="1" ht="47.5" customHeight="1" x14ac:dyDescent="0.35">
      <c r="A22" s="25">
        <v>116</v>
      </c>
      <c r="B22" s="123" t="s">
        <v>110</v>
      </c>
      <c r="C22" s="124"/>
      <c r="D22" s="125"/>
      <c r="E22" s="49" t="s">
        <v>21</v>
      </c>
      <c r="F22" s="50"/>
      <c r="G22" s="51">
        <f t="shared" si="0"/>
        <v>675000</v>
      </c>
      <c r="H22" s="52"/>
      <c r="I22" s="51">
        <f t="shared" si="1"/>
        <v>225000</v>
      </c>
      <c r="J22" s="52"/>
      <c r="K22" s="51">
        <v>900000</v>
      </c>
      <c r="L22" s="52"/>
      <c r="M22" s="9" t="s">
        <v>22</v>
      </c>
    </row>
    <row r="23" spans="1:22" s="4" customFormat="1" ht="34" customHeight="1" x14ac:dyDescent="0.35">
      <c r="A23" s="25">
        <v>117</v>
      </c>
      <c r="B23" s="123" t="s">
        <v>23</v>
      </c>
      <c r="C23" s="124" t="s">
        <v>23</v>
      </c>
      <c r="D23" s="125" t="s">
        <v>23</v>
      </c>
      <c r="E23" s="49" t="s">
        <v>20</v>
      </c>
      <c r="F23" s="50"/>
      <c r="G23" s="51">
        <f t="shared" si="0"/>
        <v>285000</v>
      </c>
      <c r="H23" s="52"/>
      <c r="I23" s="51">
        <f t="shared" si="1"/>
        <v>95000</v>
      </c>
      <c r="J23" s="52"/>
      <c r="K23" s="51">
        <v>380000</v>
      </c>
      <c r="L23" s="52"/>
      <c r="M23" s="9" t="s">
        <v>22</v>
      </c>
    </row>
    <row r="24" spans="1:22" s="4" customFormat="1" ht="30.5" customHeight="1" x14ac:dyDescent="0.35">
      <c r="A24" s="25">
        <v>118</v>
      </c>
      <c r="B24" s="123" t="s">
        <v>24</v>
      </c>
      <c r="C24" s="124"/>
      <c r="D24" s="125"/>
      <c r="E24" s="49" t="s">
        <v>25</v>
      </c>
      <c r="F24" s="50"/>
      <c r="G24" s="51">
        <f t="shared" si="0"/>
        <v>307500</v>
      </c>
      <c r="H24" s="52"/>
      <c r="I24" s="51">
        <f t="shared" si="1"/>
        <v>102500</v>
      </c>
      <c r="J24" s="52"/>
      <c r="K24" s="51">
        <v>410000</v>
      </c>
      <c r="L24" s="52"/>
      <c r="M24" s="9" t="s">
        <v>22</v>
      </c>
    </row>
    <row r="25" spans="1:22" s="4" customFormat="1" ht="47" customHeight="1" x14ac:dyDescent="0.35">
      <c r="A25" s="25">
        <v>119</v>
      </c>
      <c r="B25" s="123" t="s">
        <v>26</v>
      </c>
      <c r="C25" s="124" t="s">
        <v>27</v>
      </c>
      <c r="D25" s="125" t="s">
        <v>27</v>
      </c>
      <c r="E25" s="49" t="s">
        <v>12</v>
      </c>
      <c r="F25" s="50" t="s">
        <v>12</v>
      </c>
      <c r="G25" s="51">
        <f t="shared" si="0"/>
        <v>225000</v>
      </c>
      <c r="H25" s="52"/>
      <c r="I25" s="51">
        <f t="shared" si="1"/>
        <v>75000</v>
      </c>
      <c r="J25" s="52"/>
      <c r="K25" s="51">
        <v>300000</v>
      </c>
      <c r="L25" s="52"/>
      <c r="M25" s="9" t="s">
        <v>22</v>
      </c>
    </row>
    <row r="26" spans="1:22" s="4" customFormat="1" ht="51" customHeight="1" x14ac:dyDescent="0.35">
      <c r="A26" s="25">
        <v>1110</v>
      </c>
      <c r="B26" s="123" t="s">
        <v>28</v>
      </c>
      <c r="C26" s="124"/>
      <c r="D26" s="125"/>
      <c r="E26" s="113" t="s">
        <v>29</v>
      </c>
      <c r="F26" s="114"/>
      <c r="G26" s="51">
        <f t="shared" si="0"/>
        <v>337500</v>
      </c>
      <c r="H26" s="52"/>
      <c r="I26" s="51">
        <f t="shared" si="1"/>
        <v>112500</v>
      </c>
      <c r="J26" s="52"/>
      <c r="K26" s="51">
        <v>450000</v>
      </c>
      <c r="L26" s="52"/>
      <c r="M26" s="9" t="s">
        <v>22</v>
      </c>
    </row>
    <row r="27" spans="1:22" s="4" customFormat="1" ht="61.5" customHeight="1" x14ac:dyDescent="0.35">
      <c r="A27" s="25">
        <v>1111</v>
      </c>
      <c r="B27" s="118" t="s">
        <v>30</v>
      </c>
      <c r="C27" s="119"/>
      <c r="D27" s="120"/>
      <c r="E27" s="113" t="s">
        <v>111</v>
      </c>
      <c r="F27" s="114"/>
      <c r="G27" s="51">
        <f t="shared" si="0"/>
        <v>1125000</v>
      </c>
      <c r="H27" s="52"/>
      <c r="I27" s="51">
        <f t="shared" si="1"/>
        <v>375000</v>
      </c>
      <c r="J27" s="52"/>
      <c r="K27" s="51">
        <v>1500000</v>
      </c>
      <c r="L27" s="52"/>
      <c r="M27" s="10" t="s">
        <v>121</v>
      </c>
    </row>
    <row r="28" spans="1:22" s="4" customFormat="1" ht="42.75" customHeight="1" x14ac:dyDescent="0.35">
      <c r="A28" s="25">
        <v>1112</v>
      </c>
      <c r="B28" s="107" t="s">
        <v>31</v>
      </c>
      <c r="C28" s="108"/>
      <c r="D28" s="109"/>
      <c r="E28" s="113" t="s">
        <v>25</v>
      </c>
      <c r="F28" s="114"/>
      <c r="G28" s="51">
        <f t="shared" si="0"/>
        <v>2325000</v>
      </c>
      <c r="H28" s="52"/>
      <c r="I28" s="51">
        <f t="shared" si="1"/>
        <v>775000</v>
      </c>
      <c r="J28" s="52"/>
      <c r="K28" s="51">
        <v>3100000</v>
      </c>
      <c r="L28" s="52"/>
      <c r="M28" s="10" t="s">
        <v>123</v>
      </c>
    </row>
    <row r="29" spans="1:22" s="4" customFormat="1" ht="16.5" customHeight="1" x14ac:dyDescent="0.35">
      <c r="A29" s="84" t="s">
        <v>32</v>
      </c>
      <c r="B29" s="85"/>
      <c r="C29" s="85"/>
      <c r="D29" s="85"/>
      <c r="E29" s="85"/>
      <c r="F29" s="112"/>
      <c r="G29" s="121">
        <f>G17+G18+G19+G20+G21+G22+G23+G24+G25+G26+G27+G28</f>
        <v>13899900</v>
      </c>
      <c r="H29" s="122"/>
      <c r="I29" s="121">
        <f>I17+I18+I19+I20+I21+I22+I23+I24+I25+I26+I27+I28</f>
        <v>4633300</v>
      </c>
      <c r="J29" s="122"/>
      <c r="K29" s="121">
        <f>K17+K18+K19+K20+K21+K22+K23+K24+K25+K26+K27+K28</f>
        <v>18533200</v>
      </c>
      <c r="L29" s="122"/>
      <c r="M29" s="5"/>
    </row>
    <row r="30" spans="1:22" s="4" customFormat="1" ht="16.5" customHeight="1" x14ac:dyDescent="0.35">
      <c r="A30" s="11" t="s">
        <v>33</v>
      </c>
      <c r="B30" s="55" t="s">
        <v>34</v>
      </c>
      <c r="C30" s="56"/>
      <c r="D30" s="56"/>
      <c r="E30" s="56"/>
      <c r="F30" s="56"/>
      <c r="G30" s="56"/>
      <c r="H30" s="56"/>
      <c r="I30" s="56"/>
      <c r="J30" s="56"/>
      <c r="K30" s="56"/>
      <c r="L30" s="56"/>
      <c r="M30" s="57"/>
    </row>
    <row r="31" spans="1:22" s="4" customFormat="1" ht="40" customHeight="1" x14ac:dyDescent="0.35">
      <c r="A31" s="25">
        <v>121</v>
      </c>
      <c r="B31" s="115" t="s">
        <v>35</v>
      </c>
      <c r="C31" s="116"/>
      <c r="D31" s="117"/>
      <c r="E31" s="113" t="s">
        <v>36</v>
      </c>
      <c r="F31" s="114"/>
      <c r="G31" s="51">
        <f>K31*0.75</f>
        <v>225000</v>
      </c>
      <c r="H31" s="52"/>
      <c r="I31" s="51">
        <f>K31*0.25</f>
        <v>75000</v>
      </c>
      <c r="J31" s="52"/>
      <c r="K31" s="51">
        <v>300000</v>
      </c>
      <c r="L31" s="52"/>
      <c r="M31" s="12" t="s">
        <v>15</v>
      </c>
    </row>
    <row r="32" spans="1:22" s="4" customFormat="1" ht="16.5" customHeight="1" x14ac:dyDescent="0.35">
      <c r="A32" s="84" t="s">
        <v>37</v>
      </c>
      <c r="B32" s="85"/>
      <c r="C32" s="85"/>
      <c r="D32" s="85"/>
      <c r="E32" s="85"/>
      <c r="F32" s="112"/>
      <c r="G32" s="53">
        <f>K32*0.75</f>
        <v>225000</v>
      </c>
      <c r="H32" s="54"/>
      <c r="I32" s="53">
        <f>K32*0.25</f>
        <v>75000</v>
      </c>
      <c r="J32" s="54"/>
      <c r="K32" s="53">
        <v>300000</v>
      </c>
      <c r="L32" s="54"/>
      <c r="M32" s="5"/>
    </row>
    <row r="33" spans="1:13" s="4" customFormat="1" ht="16.5" customHeight="1" x14ac:dyDescent="0.35">
      <c r="A33" s="11" t="s">
        <v>38</v>
      </c>
      <c r="B33" s="55" t="s">
        <v>39</v>
      </c>
      <c r="C33" s="56"/>
      <c r="D33" s="56"/>
      <c r="E33" s="56"/>
      <c r="F33" s="56"/>
      <c r="G33" s="56"/>
      <c r="H33" s="56"/>
      <c r="I33" s="56"/>
      <c r="J33" s="56"/>
      <c r="K33" s="56"/>
      <c r="L33" s="56"/>
      <c r="M33" s="57"/>
    </row>
    <row r="34" spans="1:13" s="4" customFormat="1" ht="50.25" customHeight="1" x14ac:dyDescent="0.35">
      <c r="A34" s="25">
        <v>131</v>
      </c>
      <c r="B34" s="115" t="s">
        <v>40</v>
      </c>
      <c r="C34" s="116"/>
      <c r="D34" s="117"/>
      <c r="E34" s="113" t="s">
        <v>36</v>
      </c>
      <c r="F34" s="114"/>
      <c r="G34" s="51">
        <f>K34*0.75</f>
        <v>450000</v>
      </c>
      <c r="H34" s="52"/>
      <c r="I34" s="51">
        <f>K34*0.25</f>
        <v>150000</v>
      </c>
      <c r="J34" s="52"/>
      <c r="K34" s="51">
        <v>600000</v>
      </c>
      <c r="L34" s="52"/>
      <c r="M34" s="13" t="s">
        <v>41</v>
      </c>
    </row>
    <row r="35" spans="1:13" s="4" customFormat="1" ht="45" customHeight="1" x14ac:dyDescent="0.35">
      <c r="A35" s="25">
        <v>132</v>
      </c>
      <c r="B35" s="107" t="s">
        <v>42</v>
      </c>
      <c r="C35" s="108"/>
      <c r="D35" s="109"/>
      <c r="E35" s="113" t="s">
        <v>43</v>
      </c>
      <c r="F35" s="114"/>
      <c r="G35" s="51">
        <f>K35*0.75</f>
        <v>450000</v>
      </c>
      <c r="H35" s="52"/>
      <c r="I35" s="51">
        <f>K35*0.25</f>
        <v>150000</v>
      </c>
      <c r="J35" s="52"/>
      <c r="K35" s="51">
        <v>600000</v>
      </c>
      <c r="L35" s="52"/>
      <c r="M35" s="13" t="s">
        <v>22</v>
      </c>
    </row>
    <row r="36" spans="1:13" s="4" customFormat="1" ht="39" customHeight="1" x14ac:dyDescent="0.35">
      <c r="A36" s="25">
        <v>133</v>
      </c>
      <c r="B36" s="107" t="s">
        <v>44</v>
      </c>
      <c r="C36" s="108"/>
      <c r="D36" s="109"/>
      <c r="E36" s="113" t="s">
        <v>45</v>
      </c>
      <c r="F36" s="114"/>
      <c r="G36" s="51">
        <f t="shared" ref="G36:G37" si="2">K36*0.75</f>
        <v>1012500</v>
      </c>
      <c r="H36" s="52"/>
      <c r="I36" s="51">
        <f t="shared" ref="I36:I37" si="3">K36*0.25</f>
        <v>337500</v>
      </c>
      <c r="J36" s="52"/>
      <c r="K36" s="51">
        <v>1350000</v>
      </c>
      <c r="L36" s="52"/>
      <c r="M36" s="10" t="s">
        <v>118</v>
      </c>
    </row>
    <row r="37" spans="1:13" s="4" customFormat="1" ht="56.5" customHeight="1" x14ac:dyDescent="0.35">
      <c r="A37" s="25">
        <v>134</v>
      </c>
      <c r="B37" s="107" t="s">
        <v>46</v>
      </c>
      <c r="C37" s="108"/>
      <c r="D37" s="109"/>
      <c r="E37" s="110" t="s">
        <v>59</v>
      </c>
      <c r="F37" s="111"/>
      <c r="G37" s="51">
        <f t="shared" si="2"/>
        <v>1500000</v>
      </c>
      <c r="H37" s="52"/>
      <c r="I37" s="51">
        <f t="shared" si="3"/>
        <v>500000</v>
      </c>
      <c r="J37" s="52"/>
      <c r="K37" s="51">
        <v>2000000</v>
      </c>
      <c r="L37" s="52"/>
      <c r="M37" s="8" t="s">
        <v>119</v>
      </c>
    </row>
    <row r="38" spans="1:13" s="4" customFormat="1" ht="16.5" customHeight="1" x14ac:dyDescent="0.35">
      <c r="A38" s="84" t="s">
        <v>47</v>
      </c>
      <c r="B38" s="85"/>
      <c r="C38" s="85"/>
      <c r="D38" s="85"/>
      <c r="E38" s="85"/>
      <c r="F38" s="112"/>
      <c r="G38" s="53">
        <f>G34+G35+G36+G37</f>
        <v>3412500</v>
      </c>
      <c r="H38" s="54"/>
      <c r="I38" s="53">
        <f>I34+I35+I36+I37</f>
        <v>1137500</v>
      </c>
      <c r="J38" s="54"/>
      <c r="K38" s="53">
        <f>K34+K35+K36+K37</f>
        <v>4550000</v>
      </c>
      <c r="L38" s="54"/>
      <c r="M38" s="14"/>
    </row>
    <row r="39" spans="1:13" s="4" customFormat="1" ht="28.5" customHeight="1" x14ac:dyDescent="0.35">
      <c r="A39" s="71" t="s">
        <v>48</v>
      </c>
      <c r="B39" s="72"/>
      <c r="C39" s="72"/>
      <c r="D39" s="72"/>
      <c r="E39" s="72"/>
      <c r="F39" s="73"/>
      <c r="G39" s="53">
        <f>G29+G32+G38</f>
        <v>17537400</v>
      </c>
      <c r="H39" s="54"/>
      <c r="I39" s="53">
        <f>I29+I32+I38</f>
        <v>5845800</v>
      </c>
      <c r="J39" s="54"/>
      <c r="K39" s="53">
        <f>K29+K32+K38</f>
        <v>23383200</v>
      </c>
      <c r="L39" s="106"/>
      <c r="M39" s="15"/>
    </row>
    <row r="40" spans="1:13" s="4" customFormat="1" ht="21" customHeight="1" x14ac:dyDescent="0.35">
      <c r="A40" s="58" t="s">
        <v>49</v>
      </c>
      <c r="B40" s="59"/>
      <c r="C40" s="59"/>
      <c r="D40" s="59"/>
      <c r="E40" s="59"/>
      <c r="F40" s="60"/>
      <c r="G40" s="53">
        <f>G29+G32+G38</f>
        <v>17537400</v>
      </c>
      <c r="H40" s="54"/>
      <c r="I40" s="53">
        <f>I29+I32+I38</f>
        <v>5845800</v>
      </c>
      <c r="J40" s="54"/>
      <c r="K40" s="53">
        <f>K29+K32+K38</f>
        <v>23383200</v>
      </c>
      <c r="L40" s="106"/>
      <c r="M40" s="16"/>
    </row>
    <row r="41" spans="1:13" s="4" customFormat="1" ht="30.75" customHeight="1" x14ac:dyDescent="0.35">
      <c r="A41" s="71" t="s">
        <v>50</v>
      </c>
      <c r="B41" s="72"/>
      <c r="C41" s="72"/>
      <c r="D41" s="72"/>
      <c r="E41" s="72"/>
      <c r="F41" s="73"/>
      <c r="G41" s="51">
        <f t="shared" ref="G41" si="4">G40-G39</f>
        <v>0</v>
      </c>
      <c r="H41" s="52"/>
      <c r="I41" s="51">
        <f t="shared" ref="I41" si="5">I40-I39</f>
        <v>0</v>
      </c>
      <c r="J41" s="52"/>
      <c r="K41" s="51">
        <f>K40-K39</f>
        <v>0</v>
      </c>
      <c r="L41" s="102"/>
      <c r="M41" s="15"/>
    </row>
    <row r="42" spans="1:13" s="4" customFormat="1" ht="20" customHeight="1" x14ac:dyDescent="0.35">
      <c r="A42" s="26" t="s">
        <v>51</v>
      </c>
      <c r="B42" s="103" t="s">
        <v>52</v>
      </c>
      <c r="C42" s="104"/>
      <c r="D42" s="104"/>
      <c r="E42" s="104"/>
      <c r="F42" s="104"/>
      <c r="G42" s="104"/>
      <c r="H42" s="104"/>
      <c r="I42" s="104"/>
      <c r="J42" s="104"/>
      <c r="K42" s="104"/>
      <c r="L42" s="104"/>
      <c r="M42" s="105"/>
    </row>
    <row r="43" spans="1:13" s="4" customFormat="1" ht="17.25" customHeight="1" x14ac:dyDescent="0.35">
      <c r="A43" s="27" t="s">
        <v>53</v>
      </c>
      <c r="B43" s="55" t="s">
        <v>11</v>
      </c>
      <c r="C43" s="56"/>
      <c r="D43" s="56"/>
      <c r="E43" s="56"/>
      <c r="F43" s="56"/>
      <c r="G43" s="56"/>
      <c r="H43" s="56"/>
      <c r="I43" s="56"/>
      <c r="J43" s="56"/>
      <c r="K43" s="56"/>
      <c r="L43" s="56"/>
      <c r="M43" s="57"/>
    </row>
    <row r="44" spans="1:13" s="4" customFormat="1" ht="30.75" customHeight="1" x14ac:dyDescent="0.35">
      <c r="A44" s="25">
        <v>211</v>
      </c>
      <c r="B44" s="99" t="s">
        <v>54</v>
      </c>
      <c r="C44" s="100"/>
      <c r="D44" s="101"/>
      <c r="E44" s="49" t="s">
        <v>36</v>
      </c>
      <c r="F44" s="50"/>
      <c r="G44" s="51">
        <f>K44*0.75</f>
        <v>239148.9975</v>
      </c>
      <c r="H44" s="52"/>
      <c r="I44" s="51">
        <f>K44*0.25</f>
        <v>79716.332500000004</v>
      </c>
      <c r="J44" s="52"/>
      <c r="K44" s="51">
        <v>318865.33</v>
      </c>
      <c r="L44" s="52"/>
      <c r="M44" s="13" t="s">
        <v>22</v>
      </c>
    </row>
    <row r="45" spans="1:13" s="4" customFormat="1" ht="16.5" customHeight="1" x14ac:dyDescent="0.35">
      <c r="A45" s="58" t="s">
        <v>55</v>
      </c>
      <c r="B45" s="59"/>
      <c r="C45" s="59"/>
      <c r="D45" s="59"/>
      <c r="E45" s="59"/>
      <c r="F45" s="60"/>
      <c r="G45" s="53">
        <f>K45*0.75</f>
        <v>239148.9975</v>
      </c>
      <c r="H45" s="54"/>
      <c r="I45" s="53">
        <f>K45*0.25</f>
        <v>79716.332500000004</v>
      </c>
      <c r="J45" s="54"/>
      <c r="K45" s="53">
        <v>318865.33</v>
      </c>
      <c r="L45" s="54"/>
      <c r="M45" s="5"/>
    </row>
    <row r="46" spans="1:13" s="4" customFormat="1" ht="16.5" customHeight="1" x14ac:dyDescent="0.35">
      <c r="A46" s="17" t="s">
        <v>56</v>
      </c>
      <c r="B46" s="93" t="s">
        <v>57</v>
      </c>
      <c r="C46" s="94"/>
      <c r="D46" s="94"/>
      <c r="E46" s="94"/>
      <c r="F46" s="94"/>
      <c r="G46" s="94"/>
      <c r="H46" s="94"/>
      <c r="I46" s="94"/>
      <c r="J46" s="94"/>
      <c r="K46" s="94"/>
      <c r="L46" s="94"/>
      <c r="M46" s="95"/>
    </row>
    <row r="47" spans="1:13" s="4" customFormat="1" ht="21" customHeight="1" x14ac:dyDescent="0.35">
      <c r="A47" s="25">
        <v>221</v>
      </c>
      <c r="B47" s="96" t="s">
        <v>58</v>
      </c>
      <c r="C47" s="97"/>
      <c r="D47" s="98"/>
      <c r="E47" s="49" t="s">
        <v>59</v>
      </c>
      <c r="F47" s="50"/>
      <c r="G47" s="51">
        <f>K47*0.9</f>
        <v>54000</v>
      </c>
      <c r="H47" s="52"/>
      <c r="I47" s="51">
        <f>K47*0.1</f>
        <v>6000</v>
      </c>
      <c r="J47" s="52"/>
      <c r="K47" s="51">
        <v>60000</v>
      </c>
      <c r="L47" s="52"/>
      <c r="M47" s="12" t="s">
        <v>15</v>
      </c>
    </row>
    <row r="48" spans="1:13" s="4" customFormat="1" ht="29.25" customHeight="1" x14ac:dyDescent="0.35">
      <c r="A48" s="25">
        <v>222</v>
      </c>
      <c r="B48" s="46" t="s">
        <v>60</v>
      </c>
      <c r="C48" s="47"/>
      <c r="D48" s="48"/>
      <c r="E48" s="49" t="s">
        <v>59</v>
      </c>
      <c r="F48" s="50"/>
      <c r="G48" s="51">
        <f>K48*0.9</f>
        <v>283199.40000000002</v>
      </c>
      <c r="H48" s="52"/>
      <c r="I48" s="51">
        <f>K48*0.1</f>
        <v>31466.600000000002</v>
      </c>
      <c r="J48" s="52"/>
      <c r="K48" s="51">
        <v>314666</v>
      </c>
      <c r="L48" s="52"/>
      <c r="M48" s="13" t="s">
        <v>61</v>
      </c>
    </row>
    <row r="49" spans="1:13" s="4" customFormat="1" ht="16.5" customHeight="1" x14ac:dyDescent="0.35">
      <c r="A49" s="90" t="s">
        <v>117</v>
      </c>
      <c r="B49" s="91"/>
      <c r="C49" s="91"/>
      <c r="D49" s="91"/>
      <c r="E49" s="91"/>
      <c r="F49" s="92"/>
      <c r="G49" s="53">
        <f t="shared" ref="G49" si="6">G47+G48</f>
        <v>337199.4</v>
      </c>
      <c r="H49" s="54"/>
      <c r="I49" s="53">
        <f t="shared" ref="I49" si="7">I47+I48</f>
        <v>37466.600000000006</v>
      </c>
      <c r="J49" s="54"/>
      <c r="K49" s="53">
        <f>K47+K48</f>
        <v>374666</v>
      </c>
      <c r="L49" s="54"/>
      <c r="M49" s="5"/>
    </row>
    <row r="50" spans="1:13" s="4" customFormat="1" ht="16.5" customHeight="1" x14ac:dyDescent="0.35">
      <c r="A50" s="11" t="s">
        <v>62</v>
      </c>
      <c r="B50" s="55" t="s">
        <v>39</v>
      </c>
      <c r="C50" s="56"/>
      <c r="D50" s="56"/>
      <c r="E50" s="56"/>
      <c r="F50" s="56"/>
      <c r="G50" s="56"/>
      <c r="H50" s="56"/>
      <c r="I50" s="56"/>
      <c r="J50" s="56"/>
      <c r="K50" s="56"/>
      <c r="L50" s="56"/>
      <c r="M50" s="57"/>
    </row>
    <row r="51" spans="1:13" s="4" customFormat="1" ht="63" customHeight="1" x14ac:dyDescent="0.35">
      <c r="A51" s="25">
        <v>231</v>
      </c>
      <c r="B51" s="46" t="s">
        <v>63</v>
      </c>
      <c r="C51" s="47"/>
      <c r="D51" s="48"/>
      <c r="E51" s="61" t="s">
        <v>83</v>
      </c>
      <c r="F51" s="62"/>
      <c r="G51" s="51">
        <f t="shared" ref="G51:G56" si="8">K51*0.75</f>
        <v>262500</v>
      </c>
      <c r="H51" s="52"/>
      <c r="I51" s="51">
        <f t="shared" ref="I51:I56" si="9">K51*0.25</f>
        <v>87500</v>
      </c>
      <c r="J51" s="52"/>
      <c r="K51" s="51">
        <v>350000</v>
      </c>
      <c r="L51" s="52"/>
      <c r="M51" s="12" t="s">
        <v>15</v>
      </c>
    </row>
    <row r="52" spans="1:13" s="4" customFormat="1" ht="63.5" customHeight="1" x14ac:dyDescent="0.35">
      <c r="A52" s="25">
        <v>232</v>
      </c>
      <c r="B52" s="46" t="s">
        <v>64</v>
      </c>
      <c r="C52" s="47"/>
      <c r="D52" s="48"/>
      <c r="E52" s="49" t="s">
        <v>65</v>
      </c>
      <c r="F52" s="50"/>
      <c r="G52" s="51">
        <f>K52*0.75</f>
        <v>216000</v>
      </c>
      <c r="H52" s="52"/>
      <c r="I52" s="51">
        <f t="shared" si="9"/>
        <v>72000</v>
      </c>
      <c r="J52" s="52"/>
      <c r="K52" s="51">
        <v>288000</v>
      </c>
      <c r="L52" s="52"/>
      <c r="M52" s="12" t="s">
        <v>15</v>
      </c>
    </row>
    <row r="53" spans="1:13" s="4" customFormat="1" ht="33" customHeight="1" x14ac:dyDescent="0.35">
      <c r="A53" s="25">
        <v>233</v>
      </c>
      <c r="B53" s="46" t="s">
        <v>66</v>
      </c>
      <c r="C53" s="47"/>
      <c r="D53" s="48"/>
      <c r="E53" s="49" t="s">
        <v>59</v>
      </c>
      <c r="F53" s="50"/>
      <c r="G53" s="51">
        <f t="shared" si="8"/>
        <v>475507.13250000001</v>
      </c>
      <c r="H53" s="52"/>
      <c r="I53" s="51">
        <f t="shared" si="9"/>
        <v>158502.3775</v>
      </c>
      <c r="J53" s="52"/>
      <c r="K53" s="51">
        <v>634009.51</v>
      </c>
      <c r="L53" s="52"/>
      <c r="M53" s="12" t="s">
        <v>15</v>
      </c>
    </row>
    <row r="54" spans="1:13" s="4" customFormat="1" ht="34" customHeight="1" x14ac:dyDescent="0.35">
      <c r="A54" s="25">
        <v>234</v>
      </c>
      <c r="B54" s="65" t="s">
        <v>127</v>
      </c>
      <c r="C54" s="66"/>
      <c r="D54" s="67"/>
      <c r="E54" s="61" t="s">
        <v>45</v>
      </c>
      <c r="F54" s="62"/>
      <c r="G54" s="86">
        <f t="shared" si="8"/>
        <v>750000</v>
      </c>
      <c r="H54" s="87"/>
      <c r="I54" s="86">
        <f t="shared" si="9"/>
        <v>250000</v>
      </c>
      <c r="J54" s="87"/>
      <c r="K54" s="86">
        <v>1000000</v>
      </c>
      <c r="L54" s="87"/>
      <c r="M54" s="12" t="s">
        <v>15</v>
      </c>
    </row>
    <row r="55" spans="1:13" s="4" customFormat="1" ht="58.5" customHeight="1" x14ac:dyDescent="0.35">
      <c r="A55" s="25">
        <v>235</v>
      </c>
      <c r="B55" s="46" t="s">
        <v>67</v>
      </c>
      <c r="C55" s="47"/>
      <c r="D55" s="48"/>
      <c r="E55" s="88" t="s">
        <v>112</v>
      </c>
      <c r="F55" s="88"/>
      <c r="G55" s="89">
        <f t="shared" si="8"/>
        <v>352500</v>
      </c>
      <c r="H55" s="89"/>
      <c r="I55" s="89">
        <f t="shared" si="9"/>
        <v>117500</v>
      </c>
      <c r="J55" s="89"/>
      <c r="K55" s="89">
        <v>470000</v>
      </c>
      <c r="L55" s="89"/>
      <c r="M55" s="13" t="s">
        <v>68</v>
      </c>
    </row>
    <row r="56" spans="1:13" s="4" customFormat="1" ht="75.75" customHeight="1" x14ac:dyDescent="0.35">
      <c r="A56" s="28">
        <v>236</v>
      </c>
      <c r="B56" s="81" t="s">
        <v>69</v>
      </c>
      <c r="C56" s="82"/>
      <c r="D56" s="83"/>
      <c r="E56" s="49" t="s">
        <v>20</v>
      </c>
      <c r="F56" s="50"/>
      <c r="G56" s="51">
        <f t="shared" si="8"/>
        <v>450000</v>
      </c>
      <c r="H56" s="52"/>
      <c r="I56" s="51">
        <f t="shared" si="9"/>
        <v>150000</v>
      </c>
      <c r="J56" s="52"/>
      <c r="K56" s="51">
        <v>600000</v>
      </c>
      <c r="L56" s="52"/>
      <c r="M56" s="13" t="s">
        <v>61</v>
      </c>
    </row>
    <row r="57" spans="1:13" s="4" customFormat="1" ht="31" customHeight="1" x14ac:dyDescent="0.35">
      <c r="A57" s="30">
        <v>237</v>
      </c>
      <c r="B57" s="65" t="s">
        <v>128</v>
      </c>
      <c r="C57" s="66"/>
      <c r="D57" s="67"/>
      <c r="E57" s="61" t="s">
        <v>20</v>
      </c>
      <c r="F57" s="62"/>
      <c r="G57" s="86">
        <f t="shared" ref="G57" si="10">K57*0.75</f>
        <v>750000</v>
      </c>
      <c r="H57" s="87"/>
      <c r="I57" s="86">
        <f t="shared" ref="I57" si="11">K57*0.25</f>
        <v>250000</v>
      </c>
      <c r="J57" s="87"/>
      <c r="K57" s="86">
        <v>1000000</v>
      </c>
      <c r="L57" s="87"/>
      <c r="M57" s="31" t="s">
        <v>15</v>
      </c>
    </row>
    <row r="58" spans="1:13" s="4" customFormat="1" ht="16.5" customHeight="1" x14ac:dyDescent="0.35">
      <c r="A58" s="84" t="s">
        <v>70</v>
      </c>
      <c r="B58" s="85"/>
      <c r="C58" s="85"/>
      <c r="D58" s="85"/>
      <c r="E58" s="59"/>
      <c r="F58" s="60"/>
      <c r="G58" s="79">
        <f>G51+G52+G53+G54+G55+G56+G57</f>
        <v>3256507.1325000003</v>
      </c>
      <c r="H58" s="80"/>
      <c r="I58" s="79">
        <f>I51+I52+I53+I54+I55+I56+I57</f>
        <v>1085502.3774999999</v>
      </c>
      <c r="J58" s="80"/>
      <c r="K58" s="79">
        <f>K51+K52+K53+K54+K55+K56+K57</f>
        <v>4342009.51</v>
      </c>
      <c r="L58" s="80"/>
      <c r="M58" s="5"/>
    </row>
    <row r="59" spans="1:13" s="4" customFormat="1" ht="30" customHeight="1" x14ac:dyDescent="0.35">
      <c r="A59" s="76" t="s">
        <v>71</v>
      </c>
      <c r="B59" s="77"/>
      <c r="C59" s="77"/>
      <c r="D59" s="77"/>
      <c r="E59" s="77"/>
      <c r="F59" s="78"/>
      <c r="G59" s="79">
        <f>G45+G49+G58</f>
        <v>3832855.5300000003</v>
      </c>
      <c r="H59" s="80"/>
      <c r="I59" s="79">
        <f>I45+I49+I58</f>
        <v>1202685.31</v>
      </c>
      <c r="J59" s="80"/>
      <c r="K59" s="79">
        <f>K45+K49+K58</f>
        <v>5035540.84</v>
      </c>
      <c r="L59" s="80"/>
      <c r="M59" s="5"/>
    </row>
    <row r="60" spans="1:13" s="4" customFormat="1" ht="20" customHeight="1" x14ac:dyDescent="0.35">
      <c r="A60" s="58" t="s">
        <v>72</v>
      </c>
      <c r="B60" s="59"/>
      <c r="C60" s="59"/>
      <c r="D60" s="59"/>
      <c r="E60" s="59"/>
      <c r="F60" s="60"/>
      <c r="G60" s="79">
        <f>G45+G49+G58</f>
        <v>3832855.5300000003</v>
      </c>
      <c r="H60" s="80"/>
      <c r="I60" s="79">
        <f>I45+I49+I58</f>
        <v>1202685.31</v>
      </c>
      <c r="J60" s="80"/>
      <c r="K60" s="79">
        <f>K45+K49+K58</f>
        <v>5035540.84</v>
      </c>
      <c r="L60" s="80"/>
      <c r="M60" s="5"/>
    </row>
    <row r="61" spans="1:13" s="4" customFormat="1" ht="27.5" customHeight="1" x14ac:dyDescent="0.35">
      <c r="A61" s="71" t="s">
        <v>73</v>
      </c>
      <c r="B61" s="72"/>
      <c r="C61" s="72"/>
      <c r="D61" s="72"/>
      <c r="E61" s="72"/>
      <c r="F61" s="73"/>
      <c r="G61" s="51">
        <f>G60-G59</f>
        <v>0</v>
      </c>
      <c r="H61" s="52"/>
      <c r="I61" s="51">
        <f t="shared" ref="I61" si="12">I60-I59</f>
        <v>0</v>
      </c>
      <c r="J61" s="52"/>
      <c r="K61" s="51">
        <f>K60-K59</f>
        <v>0</v>
      </c>
      <c r="L61" s="52"/>
      <c r="M61" s="5"/>
    </row>
    <row r="62" spans="1:13" s="4" customFormat="1" ht="20" customHeight="1" x14ac:dyDescent="0.35">
      <c r="A62" s="29">
        <v>3</v>
      </c>
      <c r="B62" s="74" t="s">
        <v>74</v>
      </c>
      <c r="C62" s="74"/>
      <c r="D62" s="74"/>
      <c r="E62" s="74"/>
      <c r="F62" s="74"/>
      <c r="G62" s="74"/>
      <c r="H62" s="74"/>
      <c r="I62" s="74"/>
      <c r="J62" s="74"/>
      <c r="K62" s="74"/>
      <c r="L62" s="74"/>
      <c r="M62" s="74"/>
    </row>
    <row r="63" spans="1:13" s="4" customFormat="1" ht="15.75" customHeight="1" x14ac:dyDescent="0.35">
      <c r="A63" s="27" t="s">
        <v>75</v>
      </c>
      <c r="B63" s="75" t="s">
        <v>11</v>
      </c>
      <c r="C63" s="75"/>
      <c r="D63" s="75"/>
      <c r="E63" s="75"/>
      <c r="F63" s="75"/>
      <c r="G63" s="75"/>
      <c r="H63" s="75"/>
      <c r="I63" s="75"/>
      <c r="J63" s="75"/>
      <c r="K63" s="75"/>
      <c r="L63" s="75"/>
      <c r="M63" s="75"/>
    </row>
    <row r="64" spans="1:13" s="4" customFormat="1" ht="35.25" customHeight="1" x14ac:dyDescent="0.35">
      <c r="A64" s="25">
        <v>311</v>
      </c>
      <c r="B64" s="46" t="s">
        <v>76</v>
      </c>
      <c r="C64" s="47"/>
      <c r="D64" s="48"/>
      <c r="E64" s="49" t="s">
        <v>59</v>
      </c>
      <c r="F64" s="50"/>
      <c r="G64" s="51">
        <f>K64*0.75</f>
        <v>682500</v>
      </c>
      <c r="H64" s="52"/>
      <c r="I64" s="51">
        <f>K64*0.25</f>
        <v>227500</v>
      </c>
      <c r="J64" s="52"/>
      <c r="K64" s="51">
        <v>910000</v>
      </c>
      <c r="L64" s="52"/>
      <c r="M64" s="12" t="s">
        <v>15</v>
      </c>
    </row>
    <row r="65" spans="1:13" s="4" customFormat="1" ht="30" customHeight="1" x14ac:dyDescent="0.35">
      <c r="A65" s="25">
        <v>312</v>
      </c>
      <c r="B65" s="46" t="s">
        <v>77</v>
      </c>
      <c r="C65" s="47"/>
      <c r="D65" s="48"/>
      <c r="E65" s="49" t="s">
        <v>78</v>
      </c>
      <c r="F65" s="50"/>
      <c r="G65" s="51">
        <f>K65*0.75</f>
        <v>675000</v>
      </c>
      <c r="H65" s="52"/>
      <c r="I65" s="51">
        <f>K65*0.25</f>
        <v>225000</v>
      </c>
      <c r="J65" s="52"/>
      <c r="K65" s="51">
        <v>900000</v>
      </c>
      <c r="L65" s="52"/>
      <c r="M65" s="12" t="s">
        <v>15</v>
      </c>
    </row>
    <row r="66" spans="1:13" s="4" customFormat="1" ht="17.25" customHeight="1" x14ac:dyDescent="0.35">
      <c r="A66" s="68" t="s">
        <v>79</v>
      </c>
      <c r="B66" s="68"/>
      <c r="C66" s="68"/>
      <c r="D66" s="68"/>
      <c r="E66" s="68"/>
      <c r="F66" s="68"/>
      <c r="G66" s="69">
        <f t="shared" ref="G66" si="13">G64+G65</f>
        <v>1357500</v>
      </c>
      <c r="H66" s="70"/>
      <c r="I66" s="69">
        <f t="shared" ref="I66" si="14">I64+I65</f>
        <v>452500</v>
      </c>
      <c r="J66" s="70"/>
      <c r="K66" s="69">
        <f>K64+K65</f>
        <v>1810000</v>
      </c>
      <c r="L66" s="70"/>
      <c r="M66" s="5"/>
    </row>
    <row r="67" spans="1:13" s="4" customFormat="1" ht="16.5" customHeight="1" x14ac:dyDescent="0.35">
      <c r="A67" s="11" t="s">
        <v>80</v>
      </c>
      <c r="B67" s="55" t="s">
        <v>81</v>
      </c>
      <c r="C67" s="56"/>
      <c r="D67" s="56"/>
      <c r="E67" s="56"/>
      <c r="F67" s="56"/>
      <c r="G67" s="56"/>
      <c r="H67" s="56"/>
      <c r="I67" s="56"/>
      <c r="J67" s="56"/>
      <c r="K67" s="56"/>
      <c r="L67" s="56"/>
      <c r="M67" s="57"/>
    </row>
    <row r="68" spans="1:13" s="4" customFormat="1" ht="32.5" customHeight="1" x14ac:dyDescent="0.35">
      <c r="A68" s="25">
        <v>321</v>
      </c>
      <c r="B68" s="46" t="s">
        <v>82</v>
      </c>
      <c r="C68" s="47"/>
      <c r="D68" s="48"/>
      <c r="E68" s="49" t="s">
        <v>83</v>
      </c>
      <c r="F68" s="50"/>
      <c r="G68" s="51">
        <f>K68*0.75</f>
        <v>807000</v>
      </c>
      <c r="H68" s="52"/>
      <c r="I68" s="51">
        <f>K68*0.25</f>
        <v>269000</v>
      </c>
      <c r="J68" s="52"/>
      <c r="K68" s="51">
        <v>1076000</v>
      </c>
      <c r="L68" s="52"/>
      <c r="M68" s="12" t="s">
        <v>15</v>
      </c>
    </row>
    <row r="69" spans="1:13" s="4" customFormat="1" ht="34.5" customHeight="1" x14ac:dyDescent="0.35">
      <c r="A69" s="25">
        <v>322</v>
      </c>
      <c r="B69" s="46" t="s">
        <v>84</v>
      </c>
      <c r="C69" s="47"/>
      <c r="D69" s="48"/>
      <c r="E69" s="49" t="s">
        <v>12</v>
      </c>
      <c r="F69" s="50"/>
      <c r="G69" s="51">
        <f t="shared" ref="G69:G70" si="15">K69*0.75</f>
        <v>151500</v>
      </c>
      <c r="H69" s="52"/>
      <c r="I69" s="51">
        <f t="shared" ref="I69:I70" si="16">K69*0.25</f>
        <v>50500</v>
      </c>
      <c r="J69" s="52"/>
      <c r="K69" s="51">
        <v>202000</v>
      </c>
      <c r="L69" s="52"/>
      <c r="M69" s="12" t="s">
        <v>15</v>
      </c>
    </row>
    <row r="70" spans="1:13" s="4" customFormat="1" ht="31.5" customHeight="1" x14ac:dyDescent="0.35">
      <c r="A70" s="25">
        <v>323</v>
      </c>
      <c r="B70" s="46" t="s">
        <v>85</v>
      </c>
      <c r="C70" s="47"/>
      <c r="D70" s="48"/>
      <c r="E70" s="49" t="s">
        <v>86</v>
      </c>
      <c r="F70" s="50"/>
      <c r="G70" s="51">
        <f t="shared" si="15"/>
        <v>270000</v>
      </c>
      <c r="H70" s="52"/>
      <c r="I70" s="51">
        <f t="shared" si="16"/>
        <v>90000</v>
      </c>
      <c r="J70" s="52"/>
      <c r="K70" s="51">
        <v>360000</v>
      </c>
      <c r="L70" s="52"/>
      <c r="M70" s="12" t="s">
        <v>15</v>
      </c>
    </row>
    <row r="71" spans="1:13" s="4" customFormat="1" ht="44.5" customHeight="1" x14ac:dyDescent="0.35">
      <c r="A71" s="25">
        <v>324</v>
      </c>
      <c r="B71" s="65" t="s">
        <v>129</v>
      </c>
      <c r="C71" s="66"/>
      <c r="D71" s="67"/>
      <c r="E71" s="61" t="s">
        <v>20</v>
      </c>
      <c r="F71" s="62"/>
      <c r="G71" s="51">
        <f>K71*0.75</f>
        <v>1695000</v>
      </c>
      <c r="H71" s="52"/>
      <c r="I71" s="51">
        <f>K71*0.25</f>
        <v>565000</v>
      </c>
      <c r="J71" s="52"/>
      <c r="K71" s="51">
        <v>2260000</v>
      </c>
      <c r="L71" s="52"/>
      <c r="M71" s="12" t="s">
        <v>15</v>
      </c>
    </row>
    <row r="72" spans="1:13" s="4" customFormat="1" ht="46" customHeight="1" x14ac:dyDescent="0.35">
      <c r="A72" s="25">
        <v>325</v>
      </c>
      <c r="B72" s="46" t="s">
        <v>87</v>
      </c>
      <c r="C72" s="47"/>
      <c r="D72" s="48"/>
      <c r="E72" s="49" t="s">
        <v>36</v>
      </c>
      <c r="F72" s="50"/>
      <c r="G72" s="51">
        <f>K72*0.75</f>
        <v>1324650</v>
      </c>
      <c r="H72" s="52"/>
      <c r="I72" s="51">
        <f>K72*0.25</f>
        <v>441550</v>
      </c>
      <c r="J72" s="52"/>
      <c r="K72" s="51">
        <v>1766200</v>
      </c>
      <c r="L72" s="52"/>
      <c r="M72" s="12" t="s">
        <v>15</v>
      </c>
    </row>
    <row r="73" spans="1:13" s="4" customFormat="1" ht="48" customHeight="1" x14ac:dyDescent="0.35">
      <c r="A73" s="25">
        <v>326</v>
      </c>
      <c r="B73" s="46" t="s">
        <v>88</v>
      </c>
      <c r="C73" s="47"/>
      <c r="D73" s="48"/>
      <c r="E73" s="49" t="s">
        <v>59</v>
      </c>
      <c r="F73" s="50"/>
      <c r="G73" s="63">
        <f>K73*0.75</f>
        <v>268875</v>
      </c>
      <c r="H73" s="64"/>
      <c r="I73" s="63">
        <f>K73*0.25</f>
        <v>89625</v>
      </c>
      <c r="J73" s="64"/>
      <c r="K73" s="63">
        <v>358500</v>
      </c>
      <c r="L73" s="64"/>
      <c r="M73" s="12" t="s">
        <v>15</v>
      </c>
    </row>
    <row r="74" spans="1:13" s="4" customFormat="1" ht="16.5" customHeight="1" x14ac:dyDescent="0.35">
      <c r="A74" s="58" t="s">
        <v>89</v>
      </c>
      <c r="B74" s="59"/>
      <c r="C74" s="59"/>
      <c r="D74" s="59"/>
      <c r="E74" s="59"/>
      <c r="F74" s="60"/>
      <c r="G74" s="53">
        <f>SUM(G68:H73)</f>
        <v>4517025</v>
      </c>
      <c r="H74" s="54"/>
      <c r="I74" s="53">
        <f>SUM(I68:J73)</f>
        <v>1505675</v>
      </c>
      <c r="J74" s="54"/>
      <c r="K74" s="53">
        <f>SUM(K68:L73)</f>
        <v>6022700</v>
      </c>
      <c r="L74" s="54"/>
      <c r="M74" s="5"/>
    </row>
    <row r="75" spans="1:13" s="4" customFormat="1" ht="16.5" customHeight="1" x14ac:dyDescent="0.35">
      <c r="A75" s="11" t="s">
        <v>90</v>
      </c>
      <c r="B75" s="55" t="s">
        <v>34</v>
      </c>
      <c r="C75" s="56"/>
      <c r="D75" s="56"/>
      <c r="E75" s="56"/>
      <c r="F75" s="56"/>
      <c r="G75" s="56"/>
      <c r="H75" s="56"/>
      <c r="I75" s="56"/>
      <c r="J75" s="56"/>
      <c r="K75" s="56"/>
      <c r="L75" s="56"/>
      <c r="M75" s="57"/>
    </row>
    <row r="76" spans="1:13" s="4" customFormat="1" ht="43" customHeight="1" x14ac:dyDescent="0.35">
      <c r="A76" s="25">
        <v>331</v>
      </c>
      <c r="B76" s="46" t="s">
        <v>91</v>
      </c>
      <c r="C76" s="47"/>
      <c r="D76" s="48"/>
      <c r="E76" s="61" t="s">
        <v>83</v>
      </c>
      <c r="F76" s="62"/>
      <c r="G76" s="51">
        <f>K76*0.75</f>
        <v>416250</v>
      </c>
      <c r="H76" s="52"/>
      <c r="I76" s="51">
        <f>K76*0.25</f>
        <v>138750</v>
      </c>
      <c r="J76" s="52"/>
      <c r="K76" s="51">
        <v>555000</v>
      </c>
      <c r="L76" s="52"/>
      <c r="M76" s="13" t="s">
        <v>92</v>
      </c>
    </row>
    <row r="77" spans="1:13" s="4" customFormat="1" ht="33" customHeight="1" x14ac:dyDescent="0.35">
      <c r="A77" s="25">
        <v>332</v>
      </c>
      <c r="B77" s="46" t="s">
        <v>93</v>
      </c>
      <c r="C77" s="47"/>
      <c r="D77" s="48"/>
      <c r="E77" s="49" t="s">
        <v>36</v>
      </c>
      <c r="F77" s="50"/>
      <c r="G77" s="51">
        <f>K77*0.75</f>
        <v>210000</v>
      </c>
      <c r="H77" s="52"/>
      <c r="I77" s="51">
        <f>K77*0.25</f>
        <v>70000</v>
      </c>
      <c r="J77" s="52"/>
      <c r="K77" s="51">
        <v>280000</v>
      </c>
      <c r="L77" s="52"/>
      <c r="M77" s="13" t="s">
        <v>68</v>
      </c>
    </row>
    <row r="78" spans="1:13" s="4" customFormat="1" ht="16.5" customHeight="1" x14ac:dyDescent="0.35">
      <c r="A78" s="58" t="s">
        <v>94</v>
      </c>
      <c r="B78" s="59"/>
      <c r="C78" s="59"/>
      <c r="D78" s="59"/>
      <c r="E78" s="59"/>
      <c r="F78" s="60"/>
      <c r="G78" s="53">
        <f t="shared" ref="G78" si="17">G76+G77</f>
        <v>626250</v>
      </c>
      <c r="H78" s="54"/>
      <c r="I78" s="53">
        <f t="shared" ref="I78" si="18">I76+I77</f>
        <v>208750</v>
      </c>
      <c r="J78" s="54"/>
      <c r="K78" s="53">
        <f>K76+K77</f>
        <v>835000</v>
      </c>
      <c r="L78" s="54"/>
      <c r="M78" s="5"/>
    </row>
    <row r="79" spans="1:13" s="4" customFormat="1" ht="17" customHeight="1" x14ac:dyDescent="0.35">
      <c r="A79" s="11" t="s">
        <v>95</v>
      </c>
      <c r="B79" s="55" t="s">
        <v>39</v>
      </c>
      <c r="C79" s="56"/>
      <c r="D79" s="56"/>
      <c r="E79" s="56"/>
      <c r="F79" s="56"/>
      <c r="G79" s="56"/>
      <c r="H79" s="56"/>
      <c r="I79" s="56"/>
      <c r="J79" s="56"/>
      <c r="K79" s="56"/>
      <c r="L79" s="56"/>
      <c r="M79" s="57"/>
    </row>
    <row r="80" spans="1:13" s="4" customFormat="1" ht="45" customHeight="1" x14ac:dyDescent="0.35">
      <c r="A80" s="25">
        <v>341</v>
      </c>
      <c r="B80" s="46" t="s">
        <v>96</v>
      </c>
      <c r="C80" s="47"/>
      <c r="D80" s="48"/>
      <c r="E80" s="49" t="s">
        <v>83</v>
      </c>
      <c r="F80" s="50"/>
      <c r="G80" s="51">
        <f>K80*0.75</f>
        <v>233250</v>
      </c>
      <c r="H80" s="52"/>
      <c r="I80" s="51">
        <f>K80*0.25</f>
        <v>77750</v>
      </c>
      <c r="J80" s="52"/>
      <c r="K80" s="51">
        <v>311000</v>
      </c>
      <c r="L80" s="52"/>
      <c r="M80" s="12" t="s">
        <v>15</v>
      </c>
    </row>
    <row r="81" spans="1:13" s="4" customFormat="1" ht="44.5" customHeight="1" x14ac:dyDescent="0.35">
      <c r="A81" s="25">
        <v>342</v>
      </c>
      <c r="B81" s="46" t="s">
        <v>97</v>
      </c>
      <c r="C81" s="47"/>
      <c r="D81" s="48"/>
      <c r="E81" s="49" t="s">
        <v>98</v>
      </c>
      <c r="F81" s="50"/>
      <c r="G81" s="51">
        <f>K81*0.75</f>
        <v>151500</v>
      </c>
      <c r="H81" s="52"/>
      <c r="I81" s="51">
        <f>K81*0.25</f>
        <v>50500</v>
      </c>
      <c r="J81" s="52"/>
      <c r="K81" s="51">
        <v>202000</v>
      </c>
      <c r="L81" s="52"/>
      <c r="M81" s="12" t="s">
        <v>15</v>
      </c>
    </row>
    <row r="82" spans="1:13" s="4" customFormat="1" ht="17" customHeight="1" x14ac:dyDescent="0.35">
      <c r="A82" s="41" t="s">
        <v>99</v>
      </c>
      <c r="B82" s="42"/>
      <c r="C82" s="42"/>
      <c r="D82" s="42"/>
      <c r="E82" s="42"/>
      <c r="F82" s="43"/>
      <c r="G82" s="53">
        <f t="shared" ref="G82" si="19">G80+G81</f>
        <v>384750</v>
      </c>
      <c r="H82" s="54"/>
      <c r="I82" s="53">
        <f t="shared" ref="I82" si="20">I80+I81</f>
        <v>128250</v>
      </c>
      <c r="J82" s="54"/>
      <c r="K82" s="53">
        <f>K80+K81</f>
        <v>513000</v>
      </c>
      <c r="L82" s="54"/>
      <c r="M82" s="5"/>
    </row>
    <row r="83" spans="1:13" s="4" customFormat="1" ht="29" customHeight="1" x14ac:dyDescent="0.35">
      <c r="A83" s="33" t="s">
        <v>100</v>
      </c>
      <c r="B83" s="34"/>
      <c r="C83" s="34"/>
      <c r="D83" s="34"/>
      <c r="E83" s="34"/>
      <c r="F83" s="35"/>
      <c r="G83" s="36">
        <f>G66+G74+G78+G82</f>
        <v>6885525</v>
      </c>
      <c r="H83" s="37"/>
      <c r="I83" s="36">
        <f>I66+I74+I78+I82</f>
        <v>2295175</v>
      </c>
      <c r="J83" s="37"/>
      <c r="K83" s="36">
        <f>K66+K74+K78+K82</f>
        <v>9180700</v>
      </c>
      <c r="L83" s="37"/>
      <c r="M83" s="5"/>
    </row>
    <row r="84" spans="1:13" ht="20" customHeight="1" x14ac:dyDescent="0.35">
      <c r="A84" s="41" t="s">
        <v>101</v>
      </c>
      <c r="B84" s="42"/>
      <c r="C84" s="42"/>
      <c r="D84" s="42"/>
      <c r="E84" s="42"/>
      <c r="F84" s="43"/>
      <c r="G84" s="36">
        <f>G79+G83</f>
        <v>6885525</v>
      </c>
      <c r="H84" s="37"/>
      <c r="I84" s="36">
        <f>I79+I83</f>
        <v>2295175</v>
      </c>
      <c r="J84" s="37"/>
      <c r="K84" s="36">
        <f>K79+K83</f>
        <v>9180700</v>
      </c>
      <c r="L84" s="37"/>
      <c r="M84" s="5"/>
    </row>
    <row r="85" spans="1:13" ht="28.5" customHeight="1" x14ac:dyDescent="0.35">
      <c r="A85" s="33" t="s">
        <v>102</v>
      </c>
      <c r="B85" s="34"/>
      <c r="C85" s="34"/>
      <c r="D85" s="34"/>
      <c r="E85" s="34"/>
      <c r="F85" s="35"/>
      <c r="G85" s="36">
        <f t="shared" ref="G85" si="21">G84-G83</f>
        <v>0</v>
      </c>
      <c r="H85" s="37"/>
      <c r="I85" s="36">
        <f t="shared" ref="I85" si="22">I84-I83</f>
        <v>0</v>
      </c>
      <c r="J85" s="37"/>
      <c r="K85" s="36">
        <f>K84-K83</f>
        <v>0</v>
      </c>
      <c r="L85" s="37"/>
      <c r="M85" s="5"/>
    </row>
    <row r="86" spans="1:13" ht="20" customHeight="1" x14ac:dyDescent="0.35">
      <c r="A86" s="41" t="s">
        <v>103</v>
      </c>
      <c r="B86" s="42"/>
      <c r="C86" s="42"/>
      <c r="D86" s="42"/>
      <c r="E86" s="42"/>
      <c r="F86" s="43"/>
      <c r="G86" s="44">
        <f>G40+G60+G84</f>
        <v>28255780.530000001</v>
      </c>
      <c r="H86" s="45"/>
      <c r="I86" s="44">
        <f>I40+I60+I84</f>
        <v>9343660.3100000005</v>
      </c>
      <c r="J86" s="45"/>
      <c r="K86" s="44">
        <f>K40+K60+K84</f>
        <v>37599440.840000004</v>
      </c>
      <c r="L86" s="45"/>
      <c r="M86" s="18"/>
    </row>
    <row r="87" spans="1:13" ht="29" customHeight="1" x14ac:dyDescent="0.35">
      <c r="A87" s="33" t="s">
        <v>104</v>
      </c>
      <c r="B87" s="34"/>
      <c r="C87" s="34"/>
      <c r="D87" s="34"/>
      <c r="E87" s="34"/>
      <c r="F87" s="35"/>
      <c r="G87" s="39">
        <v>0</v>
      </c>
      <c r="H87" s="40"/>
      <c r="I87" s="39">
        <v>0</v>
      </c>
      <c r="J87" s="40"/>
      <c r="K87" s="39">
        <v>0</v>
      </c>
      <c r="L87" s="40"/>
      <c r="M87" s="18"/>
    </row>
    <row r="88" spans="1:13" ht="20" customHeight="1" x14ac:dyDescent="0.35">
      <c r="A88" s="33" t="s">
        <v>105</v>
      </c>
      <c r="B88" s="34"/>
      <c r="C88" s="34"/>
      <c r="D88" s="34"/>
      <c r="E88" s="34"/>
      <c r="F88" s="35"/>
      <c r="G88" s="36">
        <v>1695346.83</v>
      </c>
      <c r="H88" s="37"/>
      <c r="I88" s="36">
        <v>0</v>
      </c>
      <c r="J88" s="37"/>
      <c r="K88" s="36">
        <v>1695346.83</v>
      </c>
      <c r="L88" s="37"/>
      <c r="M88" s="18"/>
    </row>
    <row r="89" spans="1:13" ht="29.5" customHeight="1" x14ac:dyDescent="0.35">
      <c r="A89" s="33" t="s">
        <v>106</v>
      </c>
      <c r="B89" s="34"/>
      <c r="C89" s="34"/>
      <c r="D89" s="34"/>
      <c r="E89" s="34"/>
      <c r="F89" s="35"/>
      <c r="G89" s="36">
        <f t="shared" ref="G89" si="23">G86+G88</f>
        <v>29951127.359999999</v>
      </c>
      <c r="H89" s="37"/>
      <c r="I89" s="36">
        <f t="shared" ref="I89" si="24">I86+I88</f>
        <v>9343660.3100000005</v>
      </c>
      <c r="J89" s="37"/>
      <c r="K89" s="36">
        <f>K86+K88</f>
        <v>39294787.670000002</v>
      </c>
      <c r="L89" s="37"/>
      <c r="M89" s="19"/>
    </row>
    <row r="90" spans="1:13" x14ac:dyDescent="0.35">
      <c r="A90" s="20" t="s">
        <v>107</v>
      </c>
      <c r="B90" s="20"/>
      <c r="C90" s="20"/>
      <c r="D90" s="20"/>
      <c r="E90" s="20"/>
      <c r="F90" s="20"/>
      <c r="G90" s="20"/>
      <c r="H90" s="20"/>
      <c r="I90" s="20"/>
      <c r="J90" s="20"/>
      <c r="K90" s="20"/>
      <c r="L90" s="20"/>
      <c r="M90" s="20"/>
    </row>
    <row r="91" spans="1:13" ht="15" customHeight="1" x14ac:dyDescent="0.35">
      <c r="A91" s="38" t="s">
        <v>108</v>
      </c>
      <c r="B91" s="38"/>
      <c r="C91" s="38"/>
      <c r="D91" s="38"/>
      <c r="E91" s="38"/>
      <c r="F91" s="38"/>
      <c r="G91" s="38"/>
      <c r="H91" s="38"/>
      <c r="I91" s="38"/>
      <c r="J91" s="38"/>
      <c r="K91" s="38"/>
      <c r="L91" s="38"/>
      <c r="M91" s="38"/>
    </row>
    <row r="92" spans="1:13" ht="15" customHeight="1" x14ac:dyDescent="0.35">
      <c r="A92" s="38" t="s">
        <v>124</v>
      </c>
      <c r="B92" s="38"/>
      <c r="C92" s="38"/>
      <c r="D92" s="38"/>
      <c r="E92" s="38"/>
      <c r="F92" s="38"/>
      <c r="G92" s="38"/>
      <c r="H92" s="38"/>
      <c r="I92" s="38"/>
      <c r="J92" s="38"/>
      <c r="K92" s="38"/>
      <c r="L92" s="38"/>
      <c r="M92" s="38"/>
    </row>
    <row r="93" spans="1:13" x14ac:dyDescent="0.35">
      <c r="A93" s="38"/>
      <c r="B93" s="38"/>
      <c r="C93" s="38"/>
      <c r="D93" s="38"/>
      <c r="E93" s="38"/>
      <c r="F93" s="38"/>
      <c r="G93" s="38"/>
      <c r="H93" s="38"/>
      <c r="I93" s="38"/>
      <c r="J93" s="38"/>
      <c r="K93" s="38"/>
      <c r="L93" s="38"/>
      <c r="M93" s="38"/>
    </row>
    <row r="96" spans="1:13" x14ac:dyDescent="0.35">
      <c r="B96" s="21"/>
      <c r="C96" s="21"/>
      <c r="D96" s="21"/>
      <c r="E96" s="21"/>
    </row>
  </sheetData>
  <mergeCells count="316">
    <mergeCell ref="I1:M1"/>
    <mergeCell ref="I2:M2"/>
    <mergeCell ref="I3:M3"/>
    <mergeCell ref="A6:M6"/>
    <mergeCell ref="A8:M8"/>
    <mergeCell ref="A9:F9"/>
    <mergeCell ref="A92:M93"/>
    <mergeCell ref="B15:M15"/>
    <mergeCell ref="B16:M16"/>
    <mergeCell ref="B17:D17"/>
    <mergeCell ref="E17:F17"/>
    <mergeCell ref="G17:H17"/>
    <mergeCell ref="I17:J17"/>
    <mergeCell ref="K17:L17"/>
    <mergeCell ref="A11:A14"/>
    <mergeCell ref="B11:D14"/>
    <mergeCell ref="E11:F14"/>
    <mergeCell ref="G11:L11"/>
    <mergeCell ref="M11:M14"/>
    <mergeCell ref="G12:H14"/>
    <mergeCell ref="I12:J14"/>
    <mergeCell ref="K12:L14"/>
    <mergeCell ref="B18:D18"/>
    <mergeCell ref="E18:F18"/>
    <mergeCell ref="G18:H18"/>
    <mergeCell ref="I18:J18"/>
    <mergeCell ref="K18:L18"/>
    <mergeCell ref="B19:D19"/>
    <mergeCell ref="E19:F19"/>
    <mergeCell ref="G19:H19"/>
    <mergeCell ref="I19:J19"/>
    <mergeCell ref="K19:L19"/>
    <mergeCell ref="B20:D20"/>
    <mergeCell ref="E20:F20"/>
    <mergeCell ref="G20:H20"/>
    <mergeCell ref="I20:J20"/>
    <mergeCell ref="K20:L20"/>
    <mergeCell ref="B21:D21"/>
    <mergeCell ref="E21:F21"/>
    <mergeCell ref="G21:H21"/>
    <mergeCell ref="I21:J21"/>
    <mergeCell ref="K21:L21"/>
    <mergeCell ref="B22:D22"/>
    <mergeCell ref="E22:F22"/>
    <mergeCell ref="G22:H22"/>
    <mergeCell ref="I22:J22"/>
    <mergeCell ref="K22:L22"/>
    <mergeCell ref="B23:D23"/>
    <mergeCell ref="E23:F23"/>
    <mergeCell ref="G23:H23"/>
    <mergeCell ref="I23:J23"/>
    <mergeCell ref="K23:L23"/>
    <mergeCell ref="B24:D24"/>
    <mergeCell ref="E24:F24"/>
    <mergeCell ref="G24:H24"/>
    <mergeCell ref="I24:J24"/>
    <mergeCell ref="K24:L24"/>
    <mergeCell ref="B25:D25"/>
    <mergeCell ref="E25:F25"/>
    <mergeCell ref="G25:H25"/>
    <mergeCell ref="I25:J25"/>
    <mergeCell ref="K25:L25"/>
    <mergeCell ref="B26:D26"/>
    <mergeCell ref="E26:F26"/>
    <mergeCell ref="G26:H26"/>
    <mergeCell ref="I26:J26"/>
    <mergeCell ref="K26:L26"/>
    <mergeCell ref="B27:D27"/>
    <mergeCell ref="E27:F27"/>
    <mergeCell ref="G27:H27"/>
    <mergeCell ref="I27:J27"/>
    <mergeCell ref="K27:L27"/>
    <mergeCell ref="B30:M30"/>
    <mergeCell ref="B31:D31"/>
    <mergeCell ref="E31:F31"/>
    <mergeCell ref="G31:H31"/>
    <mergeCell ref="I31:J31"/>
    <mergeCell ref="K31:L31"/>
    <mergeCell ref="B28:D28"/>
    <mergeCell ref="E28:F28"/>
    <mergeCell ref="G28:H28"/>
    <mergeCell ref="I28:J28"/>
    <mergeCell ref="K28:L28"/>
    <mergeCell ref="A29:F29"/>
    <mergeCell ref="G29:H29"/>
    <mergeCell ref="I29:J29"/>
    <mergeCell ref="K29:L29"/>
    <mergeCell ref="A32:F32"/>
    <mergeCell ref="G32:H32"/>
    <mergeCell ref="I32:J32"/>
    <mergeCell ref="K32:L32"/>
    <mergeCell ref="B33:M33"/>
    <mergeCell ref="B34:D34"/>
    <mergeCell ref="E34:F34"/>
    <mergeCell ref="G34:H34"/>
    <mergeCell ref="I34:J34"/>
    <mergeCell ref="K34:L34"/>
    <mergeCell ref="B35:D35"/>
    <mergeCell ref="E35:F35"/>
    <mergeCell ref="G35:H35"/>
    <mergeCell ref="I35:J35"/>
    <mergeCell ref="K35:L35"/>
    <mergeCell ref="B36:D36"/>
    <mergeCell ref="E36:F36"/>
    <mergeCell ref="G36:H36"/>
    <mergeCell ref="I36:J36"/>
    <mergeCell ref="K36:L36"/>
    <mergeCell ref="B37:D37"/>
    <mergeCell ref="E37:F37"/>
    <mergeCell ref="G37:H37"/>
    <mergeCell ref="I37:J37"/>
    <mergeCell ref="K37:L37"/>
    <mergeCell ref="A38:F38"/>
    <mergeCell ref="G38:H38"/>
    <mergeCell ref="I38:J38"/>
    <mergeCell ref="K38:L38"/>
    <mergeCell ref="A41:F41"/>
    <mergeCell ref="G41:H41"/>
    <mergeCell ref="I41:J41"/>
    <mergeCell ref="K41:L41"/>
    <mergeCell ref="B42:M42"/>
    <mergeCell ref="B43:M43"/>
    <mergeCell ref="A39:F39"/>
    <mergeCell ref="G39:H39"/>
    <mergeCell ref="I39:J39"/>
    <mergeCell ref="K39:L39"/>
    <mergeCell ref="A40:F40"/>
    <mergeCell ref="G40:H40"/>
    <mergeCell ref="I40:J40"/>
    <mergeCell ref="K40:L40"/>
    <mergeCell ref="B46:M46"/>
    <mergeCell ref="B47:D47"/>
    <mergeCell ref="E47:F47"/>
    <mergeCell ref="G47:H47"/>
    <mergeCell ref="I47:J47"/>
    <mergeCell ref="K47:L47"/>
    <mergeCell ref="B44:D44"/>
    <mergeCell ref="E44:F44"/>
    <mergeCell ref="G44:H44"/>
    <mergeCell ref="I44:J44"/>
    <mergeCell ref="K44:L44"/>
    <mergeCell ref="A45:F45"/>
    <mergeCell ref="G45:H45"/>
    <mergeCell ref="I45:J45"/>
    <mergeCell ref="K45:L45"/>
    <mergeCell ref="B50:M50"/>
    <mergeCell ref="B51:D51"/>
    <mergeCell ref="E51:F51"/>
    <mergeCell ref="G51:H51"/>
    <mergeCell ref="I51:J51"/>
    <mergeCell ref="K51:L51"/>
    <mergeCell ref="B48:D48"/>
    <mergeCell ref="E48:F48"/>
    <mergeCell ref="G48:H48"/>
    <mergeCell ref="I48:J48"/>
    <mergeCell ref="K48:L48"/>
    <mergeCell ref="A49:F49"/>
    <mergeCell ref="G49:H49"/>
    <mergeCell ref="I49:J49"/>
    <mergeCell ref="K49:L49"/>
    <mergeCell ref="B52:D52"/>
    <mergeCell ref="E52:F52"/>
    <mergeCell ref="G52:H52"/>
    <mergeCell ref="I52:J52"/>
    <mergeCell ref="K52:L52"/>
    <mergeCell ref="B53:D53"/>
    <mergeCell ref="E53:F53"/>
    <mergeCell ref="G53:H53"/>
    <mergeCell ref="I53:J53"/>
    <mergeCell ref="K53:L53"/>
    <mergeCell ref="B54:D54"/>
    <mergeCell ref="E54:F54"/>
    <mergeCell ref="G54:H54"/>
    <mergeCell ref="I54:J54"/>
    <mergeCell ref="K54:L54"/>
    <mergeCell ref="B55:D55"/>
    <mergeCell ref="E55:F55"/>
    <mergeCell ref="G55:H55"/>
    <mergeCell ref="I55:J55"/>
    <mergeCell ref="K55:L55"/>
    <mergeCell ref="B56:D56"/>
    <mergeCell ref="E56:F56"/>
    <mergeCell ref="G56:H56"/>
    <mergeCell ref="I56:J56"/>
    <mergeCell ref="K56:L56"/>
    <mergeCell ref="A58:F58"/>
    <mergeCell ref="G58:H58"/>
    <mergeCell ref="I58:J58"/>
    <mergeCell ref="K58:L58"/>
    <mergeCell ref="B57:D57"/>
    <mergeCell ref="E57:F57"/>
    <mergeCell ref="G57:H57"/>
    <mergeCell ref="I57:J57"/>
    <mergeCell ref="K57:L57"/>
    <mergeCell ref="A61:F61"/>
    <mergeCell ref="G61:H61"/>
    <mergeCell ref="I61:J61"/>
    <mergeCell ref="K61:L61"/>
    <mergeCell ref="B62:M62"/>
    <mergeCell ref="B63:M63"/>
    <mergeCell ref="A59:F59"/>
    <mergeCell ref="G59:H59"/>
    <mergeCell ref="I59:J59"/>
    <mergeCell ref="K59:L59"/>
    <mergeCell ref="A60:F60"/>
    <mergeCell ref="G60:H60"/>
    <mergeCell ref="I60:J60"/>
    <mergeCell ref="K60:L60"/>
    <mergeCell ref="B64:D64"/>
    <mergeCell ref="E64:F64"/>
    <mergeCell ref="G64:H64"/>
    <mergeCell ref="I64:J64"/>
    <mergeCell ref="K64:L64"/>
    <mergeCell ref="B65:D65"/>
    <mergeCell ref="E65:F65"/>
    <mergeCell ref="G65:H65"/>
    <mergeCell ref="I65:J65"/>
    <mergeCell ref="K65:L65"/>
    <mergeCell ref="A66:F66"/>
    <mergeCell ref="G66:H66"/>
    <mergeCell ref="I66:J66"/>
    <mergeCell ref="K66:L66"/>
    <mergeCell ref="B67:M67"/>
    <mergeCell ref="B68:D68"/>
    <mergeCell ref="E68:F68"/>
    <mergeCell ref="G68:H68"/>
    <mergeCell ref="I68:J68"/>
    <mergeCell ref="K68:L68"/>
    <mergeCell ref="B69:D69"/>
    <mergeCell ref="E69:F69"/>
    <mergeCell ref="G69:H69"/>
    <mergeCell ref="I69:J69"/>
    <mergeCell ref="K69:L69"/>
    <mergeCell ref="B70:D70"/>
    <mergeCell ref="E70:F70"/>
    <mergeCell ref="G70:H70"/>
    <mergeCell ref="I70:J70"/>
    <mergeCell ref="K70:L70"/>
    <mergeCell ref="B71:D71"/>
    <mergeCell ref="E71:F71"/>
    <mergeCell ref="G71:H71"/>
    <mergeCell ref="I71:J71"/>
    <mergeCell ref="K71:L71"/>
    <mergeCell ref="B72:D72"/>
    <mergeCell ref="E72:F72"/>
    <mergeCell ref="G72:H72"/>
    <mergeCell ref="I72:J72"/>
    <mergeCell ref="K72:L72"/>
    <mergeCell ref="B75:M75"/>
    <mergeCell ref="B76:D76"/>
    <mergeCell ref="E76:F76"/>
    <mergeCell ref="G76:H76"/>
    <mergeCell ref="I76:J76"/>
    <mergeCell ref="K76:L76"/>
    <mergeCell ref="B73:D73"/>
    <mergeCell ref="E73:F73"/>
    <mergeCell ref="G73:H73"/>
    <mergeCell ref="I73:J73"/>
    <mergeCell ref="K73:L73"/>
    <mergeCell ref="A74:F74"/>
    <mergeCell ref="G74:H74"/>
    <mergeCell ref="I74:J74"/>
    <mergeCell ref="K74:L74"/>
    <mergeCell ref="B79:M79"/>
    <mergeCell ref="B80:D80"/>
    <mergeCell ref="E80:F80"/>
    <mergeCell ref="G80:H80"/>
    <mergeCell ref="I80:J80"/>
    <mergeCell ref="K80:L80"/>
    <mergeCell ref="B77:D77"/>
    <mergeCell ref="E77:F77"/>
    <mergeCell ref="G77:H77"/>
    <mergeCell ref="I77:J77"/>
    <mergeCell ref="K77:L77"/>
    <mergeCell ref="A78:F78"/>
    <mergeCell ref="G78:H78"/>
    <mergeCell ref="I78:J78"/>
    <mergeCell ref="K78:L78"/>
    <mergeCell ref="B81:D81"/>
    <mergeCell ref="E81:F81"/>
    <mergeCell ref="G81:H81"/>
    <mergeCell ref="I81:J81"/>
    <mergeCell ref="K81:L81"/>
    <mergeCell ref="A82:F82"/>
    <mergeCell ref="G82:H82"/>
    <mergeCell ref="I82:J82"/>
    <mergeCell ref="K82:L82"/>
    <mergeCell ref="A85:F85"/>
    <mergeCell ref="G85:H85"/>
    <mergeCell ref="I85:J85"/>
    <mergeCell ref="K85:L85"/>
    <mergeCell ref="A86:F86"/>
    <mergeCell ref="G86:H86"/>
    <mergeCell ref="I86:J86"/>
    <mergeCell ref="K86:L86"/>
    <mergeCell ref="A83:F83"/>
    <mergeCell ref="G83:H83"/>
    <mergeCell ref="I83:J83"/>
    <mergeCell ref="K83:L83"/>
    <mergeCell ref="A84:F84"/>
    <mergeCell ref="G84:H84"/>
    <mergeCell ref="I84:J84"/>
    <mergeCell ref="K84:L84"/>
    <mergeCell ref="A89:F89"/>
    <mergeCell ref="G89:H89"/>
    <mergeCell ref="I89:J89"/>
    <mergeCell ref="K89:L89"/>
    <mergeCell ref="A91:M91"/>
    <mergeCell ref="A87:F87"/>
    <mergeCell ref="G87:H87"/>
    <mergeCell ref="I87:J87"/>
    <mergeCell ref="K87:L87"/>
    <mergeCell ref="A88:F88"/>
    <mergeCell ref="G88:H88"/>
    <mergeCell ref="I88:J88"/>
    <mergeCell ref="K88:L88"/>
  </mergeCells>
  <pageMargins left="0.31496062992125984" right="0.31496062992125984" top="0.35433070866141736" bottom="0.35433070866141736"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Veiksmų įgyvendinimo planas</vt:lpstr>
    </vt:vector>
  </TitlesOfParts>
  <Company>IRD prie VRM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Skodžiūtė-Aimouch</dc:creator>
  <cp:lastModifiedBy>JUOSPONIENĖ Karolina</cp:lastModifiedBy>
  <cp:lastPrinted>2023-04-27T07:27:01Z</cp:lastPrinted>
  <dcterms:created xsi:type="dcterms:W3CDTF">2022-10-10T06:17:02Z</dcterms:created>
  <dcterms:modified xsi:type="dcterms:W3CDTF">2023-05-09T15:20:11Z</dcterms:modified>
</cp:coreProperties>
</file>