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ar.e-tar.lt/tar/ofiles/ofiles/e796f3816ee111edbc04912defe897d1_eBZluK/4d6360506f1811edbc04912defe897d1/workingCopy/bodyAttachments/"/>
    </mc:Choice>
  </mc:AlternateContent>
  <bookViews>
    <workbookView xWindow="0" yWindow="0" windowWidth="27900" windowHeight="10440"/>
  </bookViews>
  <sheets>
    <sheet name="SIENOS" sheetId="5" r:id="rId1"/>
    <sheet name="Sheet1" sheetId="8" state="hidden" r:id="rId2"/>
  </sheets>
  <calcPr calcId="162913"/>
</workbook>
</file>

<file path=xl/calcChain.xml><?xml version="1.0" encoding="utf-8"?>
<calcChain xmlns="http://schemas.openxmlformats.org/spreadsheetml/2006/main">
  <c r="F131" i="5" l="1"/>
  <c r="E131" i="5"/>
  <c r="D131" i="5"/>
  <c r="E39" i="5" l="1"/>
  <c r="E43" i="5" l="1"/>
  <c r="E41" i="5" l="1"/>
  <c r="D60" i="5" l="1"/>
  <c r="E126" i="5"/>
  <c r="D126" i="5"/>
  <c r="E112" i="5"/>
  <c r="D112" i="5"/>
  <c r="E104" i="5"/>
  <c r="D104" i="5"/>
  <c r="E97" i="5"/>
  <c r="D97" i="5"/>
  <c r="E92" i="5"/>
  <c r="D92" i="5"/>
  <c r="D81" i="5"/>
  <c r="D77" i="5"/>
  <c r="D73" i="5"/>
  <c r="D70" i="5"/>
  <c r="D63" i="5"/>
  <c r="D51" i="5"/>
  <c r="D47" i="5"/>
  <c r="D36" i="5"/>
  <c r="D32" i="5"/>
  <c r="D29" i="5"/>
  <c r="D25" i="5"/>
  <c r="D18" i="5"/>
  <c r="D127" i="5" l="1"/>
  <c r="D82" i="5"/>
  <c r="D130" i="5"/>
  <c r="F103" i="5"/>
  <c r="F102" i="5"/>
  <c r="F101" i="5"/>
  <c r="F111" i="5"/>
  <c r="F110" i="5"/>
  <c r="F108" i="5"/>
  <c r="F109" i="5"/>
  <c r="F100" i="5"/>
  <c r="F99" i="5"/>
  <c r="F95" i="5"/>
  <c r="F96" i="5"/>
  <c r="F94" i="5"/>
  <c r="F106" i="5"/>
  <c r="F107" i="5"/>
  <c r="F91" i="5"/>
  <c r="F90" i="5"/>
  <c r="F89" i="5"/>
  <c r="F88" i="5"/>
  <c r="F87" i="5"/>
  <c r="F112" i="5" l="1"/>
  <c r="F92" i="5"/>
  <c r="F104" i="5"/>
  <c r="F97" i="5"/>
  <c r="F119" i="5"/>
  <c r="F120" i="5"/>
  <c r="F121" i="5"/>
  <c r="F122" i="5"/>
  <c r="F123" i="5"/>
  <c r="F124" i="5"/>
  <c r="F125" i="5"/>
  <c r="F115" i="5"/>
  <c r="F116" i="5"/>
  <c r="F117" i="5"/>
  <c r="F118" i="5"/>
  <c r="F114" i="5"/>
  <c r="F126" i="5" l="1"/>
  <c r="F127" i="5" s="1"/>
  <c r="F130" i="5"/>
  <c r="E62" i="5"/>
  <c r="E59" i="5"/>
  <c r="F59" i="5" s="1"/>
  <c r="E58" i="5"/>
  <c r="F58" i="5" s="1"/>
  <c r="E57" i="5"/>
  <c r="F57" i="5" s="1"/>
  <c r="E56" i="5"/>
  <c r="F56" i="5" s="1"/>
  <c r="E55" i="5"/>
  <c r="F55" i="5" s="1"/>
  <c r="E54" i="5"/>
  <c r="E60" i="5" l="1"/>
  <c r="F62" i="5"/>
  <c r="F63" i="5" s="1"/>
  <c r="E63" i="5"/>
  <c r="F54" i="5"/>
  <c r="F60" i="5" s="1"/>
  <c r="E80" i="5"/>
  <c r="F80" i="5" s="1"/>
  <c r="E79" i="5"/>
  <c r="E76" i="5"/>
  <c r="F76" i="5" s="1"/>
  <c r="E72" i="5"/>
  <c r="E69" i="5"/>
  <c r="F69" i="5" s="1"/>
  <c r="E68" i="5"/>
  <c r="E75" i="5"/>
  <c r="E50" i="5"/>
  <c r="F50" i="5" s="1"/>
  <c r="E49" i="5"/>
  <c r="E70" i="5" l="1"/>
  <c r="F79" i="5"/>
  <c r="F81" i="5" s="1"/>
  <c r="E81" i="5"/>
  <c r="F75" i="5"/>
  <c r="F77" i="5" s="1"/>
  <c r="E77" i="5"/>
  <c r="F49" i="5"/>
  <c r="F51" i="5" s="1"/>
  <c r="E51" i="5"/>
  <c r="E73" i="5"/>
  <c r="F72" i="5"/>
  <c r="F68" i="5"/>
  <c r="E82" i="5" l="1"/>
  <c r="F73" i="5"/>
  <c r="F70" i="5"/>
  <c r="F82" i="5" s="1"/>
  <c r="E40" i="5"/>
  <c r="F40" i="5" s="1"/>
  <c r="F41" i="5"/>
  <c r="E42" i="5"/>
  <c r="F42" i="5" s="1"/>
  <c r="F43" i="5"/>
  <c r="E44" i="5"/>
  <c r="F44" i="5" s="1"/>
  <c r="E45" i="5"/>
  <c r="F45" i="5" s="1"/>
  <c r="E46" i="5"/>
  <c r="F46" i="5" s="1"/>
  <c r="E38" i="5"/>
  <c r="F38" i="5" s="1"/>
  <c r="E35" i="5"/>
  <c r="F35" i="5" s="1"/>
  <c r="E34" i="5"/>
  <c r="E31" i="5"/>
  <c r="E28" i="5"/>
  <c r="F28" i="5" s="1"/>
  <c r="E27" i="5"/>
  <c r="E24" i="5"/>
  <c r="E15" i="5"/>
  <c r="E16" i="5"/>
  <c r="F16" i="5" s="1"/>
  <c r="E17" i="5"/>
  <c r="F17" i="5" s="1"/>
  <c r="E14" i="5"/>
  <c r="F14" i="5" s="1"/>
  <c r="E18" i="5" l="1"/>
  <c r="F27" i="5"/>
  <c r="F29" i="5" s="1"/>
  <c r="E29" i="5"/>
  <c r="F34" i="5"/>
  <c r="F36" i="5" s="1"/>
  <c r="E36" i="5"/>
  <c r="E32" i="5"/>
  <c r="F24" i="5"/>
  <c r="E25" i="5"/>
  <c r="F39" i="5"/>
  <c r="F47" i="5" s="1"/>
  <c r="E47" i="5"/>
  <c r="F15" i="5"/>
  <c r="F31" i="5"/>
  <c r="E64" i="5" l="1"/>
  <c r="E84" i="5" s="1"/>
  <c r="F64" i="5"/>
  <c r="F84" i="5" s="1"/>
  <c r="F25" i="5"/>
  <c r="F32" i="5"/>
  <c r="F18" i="5"/>
  <c r="D64" i="5" l="1"/>
  <c r="D52" i="5" l="1"/>
  <c r="D84" i="5"/>
  <c r="D133" i="5" l="1"/>
  <c r="E52" i="5" l="1"/>
  <c r="E133" i="5"/>
  <c r="F133" i="5" l="1"/>
  <c r="F52" i="5"/>
</calcChain>
</file>

<file path=xl/sharedStrings.xml><?xml version="1.0" encoding="utf-8"?>
<sst xmlns="http://schemas.openxmlformats.org/spreadsheetml/2006/main" count="302" uniqueCount="205">
  <si>
    <t>VSAT</t>
  </si>
  <si>
    <t>PD</t>
  </si>
  <si>
    <t>URM</t>
  </si>
  <si>
    <t>IRD</t>
  </si>
  <si>
    <t>Iš viso</t>
  </si>
  <si>
    <t>VST</t>
  </si>
  <si>
    <t>ADIC</t>
  </si>
  <si>
    <t>Bepiločių skraidyklių įsigijimas</t>
  </si>
  <si>
    <t>Transporto priemonių įsigijimas</t>
  </si>
  <si>
    <t xml:space="preserve">Sienos stebėjimo sistemų atnaujinimas, I etapas </t>
  </si>
  <si>
    <t xml:space="preserve">Sienos stebėjimo sistemų atnaujinimas, II etapas </t>
  </si>
  <si>
    <t xml:space="preserve">Sienos stebėjimo sistemų atnaujinimas,  III etapas </t>
  </si>
  <si>
    <t xml:space="preserve">Dokumentų tikrinimui ir tyrimui pasienio kontrolės punktams skirta įranga, I etapas </t>
  </si>
  <si>
    <t xml:space="preserve">Dokumentų tikrinimui ir tyrimui pasienio kontrolės punktams skirta įranga, II etapas </t>
  </si>
  <si>
    <t>Specializuoti ir aukštesnio lygio sienos apsaugos pareigūnų mokymai, I etapas</t>
  </si>
  <si>
    <t>Specializuoti ir aukštesnio lygio sienos apsaugos pareigūnų mokymai, II etapas</t>
  </si>
  <si>
    <t>Europos kelionių informacijos ir leidimų sistemos (ETIAS) veikimo užtikrinimas, I etapas</t>
  </si>
  <si>
    <t>Europos kelionių informacijos ir leidimų sistemos (ETIAS) veikimo užtikrinimas, II etapas</t>
  </si>
  <si>
    <t>Sienos stebėjimo ir kontrolės techninių priemonių įsigijimas</t>
  </si>
  <si>
    <t>VSAT transporto priemonių įsigijimas</t>
  </si>
  <si>
    <t xml:space="preserve">Mobilių vadaviečių įsigijimas </t>
  </si>
  <si>
    <t>Kenos ir Kybartų užkardų sienos stebėjimo sistemos atnaujinimas</t>
  </si>
  <si>
    <t>STS programinės ir techninės įrangos atnaujinimas</t>
  </si>
  <si>
    <t>STS transporto priemonių įsigijimas, I etapas</t>
  </si>
  <si>
    <t>STS transporto priemonių įsigijimas, II etapas</t>
  </si>
  <si>
    <t>STS darbuotojų mokymas, I etapas</t>
  </si>
  <si>
    <t>STS darbuotojų mokymas, II etapas</t>
  </si>
  <si>
    <t>Papildomos VSAT veiklos sąnaudos 2021–2023 m.</t>
  </si>
  <si>
    <t>Vizų tarnybų darbuotojų mokymas, I etapas</t>
  </si>
  <si>
    <t>Vizų tarnybų darbuotojų mokymas, II etapas</t>
  </si>
  <si>
    <t>Administracinių patalpų LR diplomatinėse atstovybėse RF ir tarnybinių butų Maskvoje atnaujinimas, I etapas</t>
  </si>
  <si>
    <t>Administracinių patalpų LR diplomatinėse atstovybėse RF ir tarnybinių butų Maskvoje atnaujinimas, II etapas</t>
  </si>
  <si>
    <t>Papildomos URM veiklos sąnaudos 2021–2023 m.</t>
  </si>
  <si>
    <t>Papildomos URM veiklos sąnaudos 2024–2027 m.</t>
  </si>
  <si>
    <t>Papildomos IRD veiklos sąnaudos 2024–2027 m.</t>
  </si>
  <si>
    <t>Policijos pareigūnų mokymas, I etapas</t>
  </si>
  <si>
    <t>Policijos pareigūnų mokymas, II etapas</t>
  </si>
  <si>
    <t>Radijo ryšio priemonių įsigijimas</t>
  </si>
  <si>
    <t>Individualios apsaugos priemonių įsigijimas</t>
  </si>
  <si>
    <t>Papildomos PD veiklos sąnaudos 2021–2023 m.</t>
  </si>
  <si>
    <t>Lietuvos SIRENE padalinio stiprinimas didinant informacinių sistemų sąveikumą</t>
  </si>
  <si>
    <t>Konsulinių pareigūnų išlaikymas, I etapas</t>
  </si>
  <si>
    <t>Konsulinių pareigūnų išlaikymas, II etapas</t>
  </si>
  <si>
    <t>Kopgalio krantinės rekonstrukcija</t>
  </si>
  <si>
    <t>N.VIS  ir susijusių  nacionalinių sistemų plėtojimas, I etapas</t>
  </si>
  <si>
    <t>N.VIS  ir susijusių  nacionalinių sistemų plėtojimas, II etapas</t>
  </si>
  <si>
    <t xml:space="preserve">NKC informacinės sistemos tobulinimas </t>
  </si>
  <si>
    <t>Pareiškėjas</t>
  </si>
  <si>
    <t>ES lėšos</t>
  </si>
  <si>
    <t xml:space="preserve">1. </t>
  </si>
  <si>
    <t>2.</t>
  </si>
  <si>
    <t>KONKRETUS TIKSLAS: Bendra vizų politika</t>
  </si>
  <si>
    <t>2022 m. IV ketv.</t>
  </si>
  <si>
    <t>3.</t>
  </si>
  <si>
    <t>2020 m. IV ketv.</t>
  </si>
  <si>
    <t>2021 m. IV ketv.</t>
  </si>
  <si>
    <t>2023 m. IV ketv.</t>
  </si>
  <si>
    <t>Papildomos VSAT veiklos sąnaudos 2024–2027 m.</t>
  </si>
  <si>
    <t>Papildomos PD veiklos sąnaudos 2024–2027 m</t>
  </si>
  <si>
    <t>2024 m. IV ketv.</t>
  </si>
  <si>
    <t xml:space="preserve">Papildomos VST veiklos sąnaudos 2024–2027 m. </t>
  </si>
  <si>
    <t>Papildomos VST veiklos sąnaudos 2021–2023 m.</t>
  </si>
  <si>
    <t>Papildomos IRD veiklos sąnaudos 2022–2023 m.</t>
  </si>
  <si>
    <t>KONKRETUS TIKSLAS: Speciali tranzito schema (STS)</t>
  </si>
  <si>
    <t>*Negauti mokesčiai už vizas planuojami taip:</t>
  </si>
  <si>
    <t>Kalendoriniai metai</t>
  </si>
  <si>
    <t xml:space="preserve">2021 m. </t>
  </si>
  <si>
    <t>2022 m.</t>
  </si>
  <si>
    <t>2023 m.</t>
  </si>
  <si>
    <t>2024 m.</t>
  </si>
  <si>
    <t>2025 m.</t>
  </si>
  <si>
    <t>2026 m.</t>
  </si>
  <si>
    <t>2027 m.</t>
  </si>
  <si>
    <t>STS infrastruktūros, darbo vietų ir informacinių sistemų atnaujinimas, modernizavimas ir plėtojimas, I etapas</t>
  </si>
  <si>
    <t>STS infrastruktūros, darbo vietų ir informacinių sistemų atnaujinimas, modernizavimas ir plėtojimas, II etapas</t>
  </si>
  <si>
    <t xml:space="preserve">STS personalo mokymas, I etapas </t>
  </si>
  <si>
    <t xml:space="preserve">STS personalo mokymas, II etapas </t>
  </si>
  <si>
    <t>Kinologijos pajėgumų stiprinimas</t>
  </si>
  <si>
    <t xml:space="preserve">N.VIS ir susijusių nacionalinių sistemų veikla ir techninė ir priežiūra </t>
  </si>
  <si>
    <t>Skiriamas finansavimas, iki (Eur)</t>
  </si>
  <si>
    <t>1.10.</t>
  </si>
  <si>
    <t>1.11.</t>
  </si>
  <si>
    <t>IŠ VISO LĖŠŲ 1 KONKREČIAM TIKSLUI IR KONKRETIEMS VEIKSMAMS:</t>
  </si>
  <si>
    <t>IŠ VISO LĖŠŲ 2 KONKREČIAM TIKSLUI</t>
  </si>
  <si>
    <t>IŠ VISO LĖŠŲ 1 IR 2 KONKRETIEMS TIKSLAMS</t>
  </si>
  <si>
    <t>IŠ VISO LĖŠŲ 1-3 KONKREČIAM TIKSLUI IR TECHNINEI PARAMAI</t>
  </si>
  <si>
    <t>IŠ VISO LĖŠŲ SPECIALIAI TRANZITO SCHEMAI</t>
  </si>
  <si>
    <t>2025 m. IV ketv.</t>
  </si>
  <si>
    <t>2023 m. I ketv.</t>
  </si>
  <si>
    <t>2026 m. I ketv.</t>
  </si>
  <si>
    <t xml:space="preserve">2023 m. III ketv. </t>
  </si>
  <si>
    <t>2023 m. III ketv.</t>
  </si>
  <si>
    <t>2023 m. II ketv.</t>
  </si>
  <si>
    <t>2024 m. II ketv.</t>
  </si>
  <si>
    <t>2023 m.  II ketv.</t>
  </si>
  <si>
    <t>2026 m. II  ketv.</t>
  </si>
  <si>
    <t>2027 m. II ketv.</t>
  </si>
  <si>
    <t>Planuojamas kvietimo teikti projekto įgyvendinimo planą paskelbimo laikotarpis</t>
  </si>
  <si>
    <t>Transporto priemonių, aprūpintų šiluminio matymo įranga, įsigijimas</t>
  </si>
  <si>
    <t xml:space="preserve">Sienos stebėjimo sistemų diegimas </t>
  </si>
  <si>
    <t>KONKRETUS VEIKSMAS: Parama sienų valdymui (BMVI/2021/SA/1.5.8)</t>
  </si>
  <si>
    <t>KONKRETUS VEIKSMAS: Parama, kad būtų įgyvendintas teisinis informacinių sistemų sąveikumo reguliavimas (BMVI/2021/SA/1.5.4)</t>
  </si>
  <si>
    <t>VEIKSMAS: Investicijos į tolesnį EUROSUR nacionalinių komponentų plėtojimą</t>
  </si>
  <si>
    <t>VEIKSMAS: Rizikos analizės ir kriminalinės žvalgybos techninės bazės stiprinimas</t>
  </si>
  <si>
    <t>VEIKSMAS: Investicijos į Nacionalinę VIS</t>
  </si>
  <si>
    <t xml:space="preserve">VEIKSMAS: Supaprastinto tranzito dokumentų (STD) ir supaprastinto tranzito geležinkeliu dokumentų (STGD) išrašymo ir įteikimo sistemų atnaujinimas            </t>
  </si>
  <si>
    <t xml:space="preserve">VEIKSMAS: Reagavimo pajėgumų stiprinimas, siekiant užtikrinti sklandų Rusijos piliečių tranzitą </t>
  </si>
  <si>
    <t>NEGAUTI MOKESČIAI UŽ VIZAS*</t>
  </si>
  <si>
    <t>TECHNINĖ PARAMA ADMINISTRUOJANČIOMS INSTITUCIJOMS</t>
  </si>
  <si>
    <t>BF lėšos</t>
  </si>
  <si>
    <t>N.SIS plėtojimas, I etapas</t>
  </si>
  <si>
    <t>N.SIS plėtojimas, II etapas</t>
  </si>
  <si>
    <t>1.1.</t>
  </si>
  <si>
    <t>1.2.</t>
  </si>
  <si>
    <t>IŠ VISO LĖŠŲ 1.1. VEIKSMUI</t>
  </si>
  <si>
    <t>IŠ VISO LĖŠŲ 1.2. VEIKSMUI</t>
  </si>
  <si>
    <t>1.3.</t>
  </si>
  <si>
    <t>IŠ VISO LĖŠŲ 1.3. VEIKSMUI</t>
  </si>
  <si>
    <t>1.4.</t>
  </si>
  <si>
    <t>IŠ VISO LĖŠŲ 1.4. VEIKSMUI</t>
  </si>
  <si>
    <t>1.5.</t>
  </si>
  <si>
    <t>IŠ VISO LĖŠŲ 1.5. VEIKSMUI</t>
  </si>
  <si>
    <t>1.6.</t>
  </si>
  <si>
    <t>IŠ VISO LĖŠŲ 1.6. VEIKSMUI</t>
  </si>
  <si>
    <t>1.7.</t>
  </si>
  <si>
    <t>IŠ VISO LĖŠŲ 1.7. VEIKSMUI</t>
  </si>
  <si>
    <t>1.8.</t>
  </si>
  <si>
    <t>IŠ VISO LĖŠŲ 1.8. VEIKSMUI</t>
  </si>
  <si>
    <t>1.9.</t>
  </si>
  <si>
    <t>IŠ VISO LĖŠŲ 1.9. VEIKSMUI</t>
  </si>
  <si>
    <t>IŠ VISO LĖŠŲ 1 KONKRETAUS TIKSLO 1.1.-1.9. VEIKSMAMS</t>
  </si>
  <si>
    <t>IŠ VISO LĖŠŲ 1.10. KONKREČIAM VEIKSMUI</t>
  </si>
  <si>
    <t>IŠ VISO LĖŠŲ 1.11. KONKREČIAM VEIKSMUI</t>
  </si>
  <si>
    <t>2.1.</t>
  </si>
  <si>
    <t>IŠ VISO LĖŠŲ 2.1. VEIKSMUI</t>
  </si>
  <si>
    <t>2.2.</t>
  </si>
  <si>
    <t>IŠ VISO LĖŠŲ 2.2. VEIKSMUI</t>
  </si>
  <si>
    <t>2.3.</t>
  </si>
  <si>
    <t>IŠ VISO LĖŠŲ 2.3. VEIKSMUI</t>
  </si>
  <si>
    <t>2.4.</t>
  </si>
  <si>
    <t>IŠ VISO LĖŠŲ 2.4. VEIKMUI</t>
  </si>
  <si>
    <t>3.1.</t>
  </si>
  <si>
    <t>IŠ VISO LĖŠŲ 3.1. VEIKSMUI</t>
  </si>
  <si>
    <t>3.2.</t>
  </si>
  <si>
    <t>IŠ VISO LĖŠŲ 3.2. VEIKSMUI</t>
  </si>
  <si>
    <t>3.3.</t>
  </si>
  <si>
    <r>
      <rPr>
        <u/>
        <sz val="11"/>
        <rFont val="Times New Roman"/>
        <family val="1"/>
        <charset val="186"/>
      </rPr>
      <t>Projektų atrankos būdas:</t>
    </r>
    <r>
      <rPr>
        <sz val="11"/>
        <rFont val="Times New Roman"/>
        <family val="1"/>
        <charset val="186"/>
      </rPr>
      <t xml:space="preserve"> valstybės projektų planavimas</t>
    </r>
  </si>
  <si>
    <t>IŠ VISO LĖŠŲ 3.3. VEIKSMUI</t>
  </si>
  <si>
    <t>3.4.</t>
  </si>
  <si>
    <r>
      <t xml:space="preserve">VSAT kriminalinės žvalgybos pajėgumų stiprinimas </t>
    </r>
    <r>
      <rPr>
        <i/>
        <sz val="10"/>
        <rFont val="Times New Roman"/>
        <family val="1"/>
        <charset val="186"/>
      </rPr>
      <t>(viešieji pirkimai, atliekami pagal Pirkimų, susijusių su žvalgybinio pobūdžio veikla, tvarkos aprašą, patvirtintą Lietuvos Respublikos Vyriausybės 2015 m. kovo 18 d. nutarimu Nr. 282)</t>
    </r>
  </si>
  <si>
    <r>
      <t>Papildomos ADIC veiklos sąnaudos 2021–2023 m.</t>
    </r>
    <r>
      <rPr>
        <sz val="10"/>
        <rFont val="Times New Roman"/>
        <family val="1"/>
        <charset val="186"/>
      </rPr>
      <t xml:space="preserve"> </t>
    </r>
    <r>
      <rPr>
        <i/>
        <sz val="10"/>
        <rFont val="Times New Roman"/>
        <family val="1"/>
        <charset val="186"/>
      </rPr>
      <t>(viešieji pirkimai, atliekami pagal Lietuvos Respublikos viešųjų pirkimų, atliekamų gynybos ir saugumo srityje, įstatymą)</t>
    </r>
  </si>
  <si>
    <r>
      <t xml:space="preserve">Papildomos ADIC veiklos sąnaudos 2025–2027 m. </t>
    </r>
    <r>
      <rPr>
        <i/>
        <sz val="10"/>
        <rFont val="Times New Roman"/>
        <family val="1"/>
        <charset val="186"/>
      </rPr>
      <t>(viešieji pirkimai, atliekami pagal Lietuvos Respublikos viešųjų pirkimų, atliekamų gynybos ir saugumo srityje, įstatymą)</t>
    </r>
  </si>
  <si>
    <t>IŠ VISO LĖŠŲ 3.4. VEIKSMUI</t>
  </si>
  <si>
    <t>3.5.</t>
  </si>
  <si>
    <t>IŠ VISO LĖŠŲ 3.5. VEIKSMUI</t>
  </si>
  <si>
    <t xml:space="preserve">SIENŲ VALDYMO IR VIZŲ POLITIKOS FINANSINĖS PARAMOS PRIEMONĖS, ĮTRAUKTOS Į INTEGRUOTO SIENŲ VALDYMO FONDĄ, 2021–2027 M. PROGRAMOS VEIKSMŲ ĮGYVENDINIMO PLANAS </t>
  </si>
  <si>
    <t>IŠ VISO LĖŠŲ 3 KONKREČIAM TIKSLUI</t>
  </si>
  <si>
    <t>Integruoto sienų valdymo sistemų sąveikumo komponentų plėtojimas</t>
  </si>
  <si>
    <t>Integruoto sienų valdymo sistemų techninės ir programinės įrangos atnaujinimas, I etapas</t>
  </si>
  <si>
    <t>Integruoto sienų valdymo sistemų techninės ir programinės įrangos atnaujinimas, II etapas</t>
  </si>
  <si>
    <t>Integruoto sienų valdymo sistemų veikla ir techninė priežiūra, I etapas</t>
  </si>
  <si>
    <t>Integruoto sienų valdymo sistemų veikla ir techninė priežiūra, II etapas</t>
  </si>
  <si>
    <t xml:space="preserve">2023 m. I ketv. </t>
  </si>
  <si>
    <t xml:space="preserve">2024 m. I ketv. </t>
  </si>
  <si>
    <t xml:space="preserve">2025 m. I ketv. </t>
  </si>
  <si>
    <t xml:space="preserve">2023 m. II ketv. </t>
  </si>
  <si>
    <t xml:space="preserve">2026 m. II ketv. </t>
  </si>
  <si>
    <t xml:space="preserve">2025 m. II ketv. </t>
  </si>
  <si>
    <t xml:space="preserve">2027 m. I ketv.  </t>
  </si>
  <si>
    <t xml:space="preserve">2022 m. IV ketv. </t>
  </si>
  <si>
    <t>2024 m. I ketv.</t>
  </si>
  <si>
    <t xml:space="preserve">2025 m. III ketv. </t>
  </si>
  <si>
    <t>2025 m. II ketv.</t>
  </si>
  <si>
    <t>PATVIRTINTA</t>
  </si>
  <si>
    <t xml:space="preserve">Lietuvos Respublikos vidaus reikalų ministro </t>
  </si>
  <si>
    <t>KONKRETUS TIKSLAS: Europos integruotas sienų valdymas</t>
  </si>
  <si>
    <t>VEIKSMAS: Veiksmai, kuriais gerinamas patruliuojančių padalinių gebėjimas reaguoti</t>
  </si>
  <si>
    <t>VEIKSMAS: Investicijos į technines ir veiklos sienų kontrolės priemones</t>
  </si>
  <si>
    <t xml:space="preserve">VEIKSMAS: Pakrančių apsaugos rinktinės Kopgalio užkardos prieplaukos rekonstrukcija </t>
  </si>
  <si>
    <t>VEIKSMAS: Padidinti nacionalinius pajėgumus aptikti dokumentų klastojimą</t>
  </si>
  <si>
    <t>VEIKSMAS: Sienų valdymo mokymas</t>
  </si>
  <si>
    <t>VEIKSMAS: Investicijos į sąveikumo paketą ir didelės apimties IT sistemų kūrimą</t>
  </si>
  <si>
    <t>VEIKSMAS: Nacionalinių SIS, AIS, ETIAS ir EURODAC (tik sienų kontrolės tikslais) veikla ir techninė priežiūra</t>
  </si>
  <si>
    <t>VEIKSMAS: Asmenų, vykstančių STD / STGD pagrindu, kontrolės užtikrinimas ir plėtojimas</t>
  </si>
  <si>
    <t xml:space="preserve">VEIKSMAS: STS įgyvendinančių darbuotojų mokymas </t>
  </si>
  <si>
    <r>
      <t xml:space="preserve">VEIKSMAS: Nacionalinės </t>
    </r>
    <r>
      <rPr>
        <b/>
        <sz val="11"/>
        <color theme="1"/>
        <rFont val="Times New Roman"/>
        <family val="1"/>
        <charset val="186"/>
      </rPr>
      <t>VIS veikla ir techninė priežiūra</t>
    </r>
  </si>
  <si>
    <t>VEIKSMAS: Konsulinio personalo mokymas</t>
  </si>
  <si>
    <t>VEIKSMAS: Personalo išteklių, skirtų prašymams išduoti vizą nagrinėti ir išorės paslaugų teikėjo veiklos patikrinimams vietoje atlikti, stiprinimas</t>
  </si>
  <si>
    <t>VEIKSMAS: Papildomos veiklos sąnaudos</t>
  </si>
  <si>
    <t xml:space="preserve">Nr. </t>
  </si>
  <si>
    <t>Konkretaus tikslo, veiksmo ir siūlomo projekto pavadinimas</t>
  </si>
  <si>
    <t>NEPANAUDOTŲ LĖŠŲ LIKUTIS 1 KONKREČIAM TIKSLUI</t>
  </si>
  <si>
    <t>NEPANAUDOTŲ LĖŠŲ LIKUTIS 2 KONKREČIAM TIKSLUI</t>
  </si>
  <si>
    <t>NEPANAUDOTŲ LĖŠŲ LIKUTIS 3 KONKREČIAM TIKSLUI</t>
  </si>
  <si>
    <t>NEPANAUDOTŲ LĖŠŲ LIKUTIS 1-3 KONKRETIEMS TIKSLAMS</t>
  </si>
  <si>
    <t>Valstybės sienos apsaugos tarnyba prie Lietuvos Respublikos vidaus reikalų ministerijos (toliau – VSAT)</t>
  </si>
  <si>
    <t>Policijos departamentas prie Lietuvos Respublikos vidaus reikalų ministerijos (toliau – PD)</t>
  </si>
  <si>
    <t>Lietuvos Respublikos užsienio reikalų ministerija (toliau – URM)</t>
  </si>
  <si>
    <t>Viešojo saugumo tarnyba prie Vidaus reikalų ministerijos (toliau – VST)</t>
  </si>
  <si>
    <t>Asmens dokumentų išrašymo centras prie Lietuvos Respublikos vidaus reikalų ministerijos (toliau – ADIC)</t>
  </si>
  <si>
    <t>Informatikos ir ryšių departamentas prie Lietuvos Respublikos vidaus reikalų ministerijos (toliau – IRD)</t>
  </si>
  <si>
    <r>
      <rPr>
        <i/>
        <sz val="11"/>
        <rFont val="Times New Roman"/>
        <family val="1"/>
        <charset val="186"/>
      </rPr>
      <t>Eurodac</t>
    </r>
    <r>
      <rPr>
        <sz val="11"/>
        <rFont val="Times New Roman"/>
        <family val="1"/>
        <charset val="186"/>
      </rPr>
      <t xml:space="preserve"> plėtojimas, I etapas </t>
    </r>
  </si>
  <si>
    <r>
      <rPr>
        <i/>
        <sz val="11"/>
        <rFont val="Times New Roman"/>
        <family val="1"/>
        <charset val="186"/>
      </rPr>
      <t>Eurodac</t>
    </r>
    <r>
      <rPr>
        <sz val="11"/>
        <rFont val="Times New Roman"/>
        <family val="1"/>
        <charset val="186"/>
      </rPr>
      <t xml:space="preserve"> plėtojimas, II etapas </t>
    </r>
  </si>
  <si>
    <t>Sienų valdymo ir vizų politikos finansinės paramos priemonės, įtrauktos į Integruoto sienų valdymo fondą (toliau – SVVP), Europos Sąjungos (toliau – ES) ir bendrojo finansavimo (toliau – BF) lėšų paskirstymas SVVP 2021–2027 m. programos tikslams įgyvendinti, eurais</t>
  </si>
  <si>
    <t>2022 m. lapkričio 28 d. įsakymu Nr. 1V-724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</si>
</sst>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u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12"/>
      <color rgb="FF000000"/>
      <name val="Times New Roman"/>
      <family val="1"/>
      <charset val="186"/>
    </font>
    <font>
      <i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6" fillId="0" borderId="0"/>
  </cellStyleXfs>
  <cellXfs count="104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/>
    <xf numFmtId="0" fontId="7" fillId="0" borderId="0" xfId="0" applyFont="1"/>
    <xf numFmtId="49" fontId="7" fillId="0" borderId="0" xfId="0" applyNumberFormat="1" applyFont="1"/>
    <xf numFmtId="0" fontId="4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49" fontId="7" fillId="0" borderId="0" xfId="0" applyNumberFormat="1" applyFont="1" applyAlignment="1">
      <alignment horizontal="left" wrapText="1"/>
    </xf>
    <xf numFmtId="4" fontId="7" fillId="0" borderId="0" xfId="0" applyNumberFormat="1" applyFont="1"/>
    <xf numFmtId="0" fontId="6" fillId="0" borderId="0" xfId="0" applyFont="1" applyAlignment="1">
      <alignment horizontal="center" wrapText="1"/>
    </xf>
    <xf numFmtId="49" fontId="4" fillId="0" borderId="0" xfId="0" applyNumberFormat="1" applyFont="1"/>
    <xf numFmtId="4" fontId="11" fillId="0" borderId="6" xfId="0" applyNumberFormat="1" applyFont="1" applyBorder="1" applyAlignment="1">
      <alignment horizontal="right" wrapText="1"/>
    </xf>
    <xf numFmtId="0" fontId="13" fillId="0" borderId="0" xfId="0" applyFont="1"/>
    <xf numFmtId="0" fontId="1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7" fillId="0" borderId="0" xfId="3" applyFont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4" fontId="7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" fontId="12" fillId="2" borderId="2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7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7" fillId="2" borderId="2" xfId="0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4" fillId="0" borderId="6" xfId="0" applyFont="1" applyBorder="1"/>
    <xf numFmtId="0" fontId="7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wrapText="1"/>
    </xf>
    <xf numFmtId="49" fontId="7" fillId="0" borderId="1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</cellXfs>
  <cellStyles count="4">
    <cellStyle name="Įprastas" xfId="0" builtinId="0"/>
    <cellStyle name="Įprastas 2" xfId="1"/>
    <cellStyle name="Įprastas 3" xfId="2"/>
    <cellStyle name="Įprastas 4" xfId="3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"/>
  <sheetViews>
    <sheetView tabSelected="1" zoomScaleNormal="100" workbookViewId="0">
      <selection activeCell="F3" sqref="F3"/>
    </sheetView>
  </sheetViews>
  <sheetFormatPr defaultColWidth="8.5546875" defaultRowHeight="13.8" x14ac:dyDescent="0.25"/>
  <cols>
    <col min="1" max="1" width="6.5546875" style="4" customWidth="1"/>
    <col min="2" max="2" width="36.5546875" style="4" customWidth="1"/>
    <col min="3" max="3" width="16.44140625" style="40" customWidth="1"/>
    <col min="4" max="4" width="15.88671875" style="4" customWidth="1"/>
    <col min="5" max="5" width="14.44140625" style="4" customWidth="1"/>
    <col min="6" max="6" width="15.44140625" style="4" customWidth="1"/>
    <col min="7" max="7" width="19.44140625" style="4" customWidth="1"/>
    <col min="8" max="8" width="14.44140625" style="4" customWidth="1"/>
    <col min="9" max="10" width="15.5546875" style="4" customWidth="1"/>
    <col min="11" max="11" width="12.5546875" style="4" customWidth="1"/>
    <col min="12" max="12" width="19.5546875" style="4" customWidth="1"/>
    <col min="13" max="16384" width="8.5546875" style="4"/>
  </cols>
  <sheetData>
    <row r="1" spans="1:8" ht="15.6" x14ac:dyDescent="0.25">
      <c r="E1" s="50"/>
      <c r="F1" s="50" t="s">
        <v>173</v>
      </c>
    </row>
    <row r="2" spans="1:8" ht="15.6" x14ac:dyDescent="0.25">
      <c r="E2" s="50"/>
      <c r="F2" s="50" t="s">
        <v>174</v>
      </c>
    </row>
    <row r="3" spans="1:8" ht="15.6" x14ac:dyDescent="0.25">
      <c r="E3" s="50"/>
      <c r="F3" s="50" t="s">
        <v>204</v>
      </c>
      <c r="G3" s="50"/>
    </row>
    <row r="5" spans="1:8" ht="37.5" customHeight="1" x14ac:dyDescent="0.25">
      <c r="A5" s="80" t="s">
        <v>155</v>
      </c>
      <c r="B5" s="80"/>
      <c r="C5" s="80"/>
      <c r="D5" s="80"/>
      <c r="E5" s="80"/>
      <c r="F5" s="80"/>
      <c r="G5" s="80"/>
    </row>
    <row r="6" spans="1:8" ht="17.25" customHeight="1" x14ac:dyDescent="0.25">
      <c r="A6" s="5"/>
      <c r="B6" s="5"/>
      <c r="C6" s="6"/>
      <c r="D6" s="5"/>
      <c r="E6" s="5"/>
      <c r="F6" s="5"/>
    </row>
    <row r="7" spans="1:8" ht="30.75" customHeight="1" x14ac:dyDescent="0.25">
      <c r="A7" s="81" t="s">
        <v>203</v>
      </c>
      <c r="B7" s="81"/>
      <c r="C7" s="81"/>
      <c r="D7" s="81"/>
      <c r="E7" s="81"/>
      <c r="F7" s="81"/>
      <c r="G7" s="81"/>
    </row>
    <row r="8" spans="1:8" ht="18.75" customHeight="1" x14ac:dyDescent="0.25">
      <c r="A8" s="82" t="s">
        <v>146</v>
      </c>
      <c r="B8" s="82"/>
      <c r="C8" s="82"/>
      <c r="D8" s="82"/>
      <c r="E8" s="7"/>
      <c r="F8" s="7"/>
      <c r="G8" s="7"/>
    </row>
    <row r="9" spans="1:8" ht="15" customHeight="1" x14ac:dyDescent="0.25">
      <c r="A9" s="7"/>
      <c r="B9" s="7"/>
      <c r="C9" s="8"/>
      <c r="D9" s="7"/>
      <c r="E9" s="7"/>
      <c r="F9" s="7"/>
      <c r="G9" s="7"/>
    </row>
    <row r="10" spans="1:8" ht="15" customHeight="1" x14ac:dyDescent="0.25">
      <c r="A10" s="94" t="s">
        <v>189</v>
      </c>
      <c r="B10" s="90" t="s">
        <v>190</v>
      </c>
      <c r="C10" s="92" t="s">
        <v>97</v>
      </c>
      <c r="D10" s="84" t="s">
        <v>79</v>
      </c>
      <c r="E10" s="85"/>
      <c r="F10" s="86"/>
      <c r="G10" s="87" t="s">
        <v>47</v>
      </c>
    </row>
    <row r="11" spans="1:8" ht="95.25" customHeight="1" x14ac:dyDescent="0.25">
      <c r="A11" s="95"/>
      <c r="B11" s="91"/>
      <c r="C11" s="93"/>
      <c r="D11" s="9" t="s">
        <v>48</v>
      </c>
      <c r="E11" s="10" t="s">
        <v>109</v>
      </c>
      <c r="F11" s="9" t="s">
        <v>4</v>
      </c>
      <c r="G11" s="88"/>
    </row>
    <row r="12" spans="1:8" s="11" customFormat="1" ht="26.25" customHeight="1" x14ac:dyDescent="0.25">
      <c r="A12" s="51" t="s">
        <v>49</v>
      </c>
      <c r="B12" s="72" t="s">
        <v>175</v>
      </c>
      <c r="C12" s="96"/>
      <c r="D12" s="96"/>
      <c r="E12" s="96"/>
      <c r="F12" s="96"/>
      <c r="G12" s="97"/>
      <c r="H12" s="4"/>
    </row>
    <row r="13" spans="1:8" ht="22.5" customHeight="1" x14ac:dyDescent="0.25">
      <c r="A13" s="52" t="s">
        <v>112</v>
      </c>
      <c r="B13" s="89" t="s">
        <v>102</v>
      </c>
      <c r="C13" s="73"/>
      <c r="D13" s="73"/>
      <c r="E13" s="73"/>
      <c r="F13" s="73"/>
      <c r="G13" s="74"/>
    </row>
    <row r="14" spans="1:8" s="11" customFormat="1" ht="79.2" x14ac:dyDescent="0.25">
      <c r="A14" s="12">
        <v>111</v>
      </c>
      <c r="B14" s="13" t="s">
        <v>9</v>
      </c>
      <c r="C14" s="14" t="s">
        <v>162</v>
      </c>
      <c r="D14" s="15">
        <v>5124000</v>
      </c>
      <c r="E14" s="15">
        <f>D14/3</f>
        <v>1708000</v>
      </c>
      <c r="F14" s="15">
        <f>SUM(D14:E14)</f>
        <v>6832000</v>
      </c>
      <c r="G14" s="3" t="s">
        <v>195</v>
      </c>
    </row>
    <row r="15" spans="1:8" s="11" customFormat="1" ht="27.6" x14ac:dyDescent="0.25">
      <c r="A15" s="12">
        <v>112</v>
      </c>
      <c r="B15" s="13" t="s">
        <v>10</v>
      </c>
      <c r="C15" s="14" t="s">
        <v>163</v>
      </c>
      <c r="D15" s="15">
        <v>4620000</v>
      </c>
      <c r="E15" s="15">
        <f t="shared" ref="E15:E17" si="0">D15/3</f>
        <v>1540000</v>
      </c>
      <c r="F15" s="15">
        <f>SUM(D15:E15)</f>
        <v>6160000</v>
      </c>
      <c r="G15" s="16" t="s">
        <v>0</v>
      </c>
    </row>
    <row r="16" spans="1:8" s="11" customFormat="1" ht="27.6" x14ac:dyDescent="0.25">
      <c r="A16" s="12">
        <v>113</v>
      </c>
      <c r="B16" s="13" t="s">
        <v>11</v>
      </c>
      <c r="C16" s="14" t="s">
        <v>164</v>
      </c>
      <c r="D16" s="15">
        <v>2340000</v>
      </c>
      <c r="E16" s="15">
        <f t="shared" si="0"/>
        <v>780000</v>
      </c>
      <c r="F16" s="15">
        <f>SUM(D16:E16)</f>
        <v>3120000</v>
      </c>
      <c r="G16" s="16" t="s">
        <v>0</v>
      </c>
    </row>
    <row r="17" spans="1:7" s="11" customFormat="1" x14ac:dyDescent="0.25">
      <c r="A17" s="12">
        <v>114</v>
      </c>
      <c r="B17" s="13" t="s">
        <v>46</v>
      </c>
      <c r="C17" s="14" t="s">
        <v>90</v>
      </c>
      <c r="D17" s="15">
        <v>580000</v>
      </c>
      <c r="E17" s="15">
        <f t="shared" si="0"/>
        <v>193333.33333333334</v>
      </c>
      <c r="F17" s="15">
        <f>SUM(D17:E17)</f>
        <v>773333.33333333337</v>
      </c>
      <c r="G17" s="16" t="s">
        <v>0</v>
      </c>
    </row>
    <row r="18" spans="1:7" s="11" customFormat="1" x14ac:dyDescent="0.25">
      <c r="A18" s="75" t="s">
        <v>114</v>
      </c>
      <c r="B18" s="100"/>
      <c r="C18" s="101"/>
      <c r="D18" s="17">
        <f>SUM(D14:D17)</f>
        <v>12664000</v>
      </c>
      <c r="E18" s="17">
        <f>SUM(E14:E17)</f>
        <v>4221333.333333333</v>
      </c>
      <c r="F18" s="17">
        <f t="shared" ref="F18" si="1">SUM(F14:F17)</f>
        <v>16885333.333333332</v>
      </c>
      <c r="G18" s="16"/>
    </row>
    <row r="19" spans="1:7" s="11" customFormat="1" ht="20.399999999999999" customHeight="1" x14ac:dyDescent="0.25">
      <c r="A19" s="52" t="s">
        <v>113</v>
      </c>
      <c r="B19" s="89" t="s">
        <v>176</v>
      </c>
      <c r="C19" s="73"/>
      <c r="D19" s="73"/>
      <c r="E19" s="73"/>
      <c r="F19" s="73"/>
      <c r="G19" s="74"/>
    </row>
    <row r="20" spans="1:7" s="11" customFormat="1" x14ac:dyDescent="0.25">
      <c r="A20" s="75" t="s">
        <v>115</v>
      </c>
      <c r="B20" s="100"/>
      <c r="C20" s="101"/>
      <c r="D20" s="17">
        <v>8086000</v>
      </c>
      <c r="E20" s="17">
        <v>2695333.33</v>
      </c>
      <c r="F20" s="17">
        <v>10781333.33</v>
      </c>
      <c r="G20" s="1"/>
    </row>
    <row r="21" spans="1:7" s="11" customFormat="1" ht="24.6" customHeight="1" x14ac:dyDescent="0.25">
      <c r="A21" s="52" t="s">
        <v>116</v>
      </c>
      <c r="B21" s="89" t="s">
        <v>177</v>
      </c>
      <c r="C21" s="73"/>
      <c r="D21" s="73"/>
      <c r="E21" s="73"/>
      <c r="F21" s="73"/>
      <c r="G21" s="74"/>
    </row>
    <row r="22" spans="1:7" s="11" customFormat="1" x14ac:dyDescent="0.25">
      <c r="A22" s="75" t="s">
        <v>117</v>
      </c>
      <c r="B22" s="76"/>
      <c r="C22" s="77"/>
      <c r="D22" s="17">
        <v>7203000</v>
      </c>
      <c r="E22" s="17">
        <v>2401000.0099999998</v>
      </c>
      <c r="F22" s="17">
        <v>9604000.0099999998</v>
      </c>
      <c r="G22" s="16"/>
    </row>
    <row r="23" spans="1:7" s="11" customFormat="1" ht="21" customHeight="1" x14ac:dyDescent="0.25">
      <c r="A23" s="53" t="s">
        <v>118</v>
      </c>
      <c r="B23" s="89" t="s">
        <v>178</v>
      </c>
      <c r="C23" s="73"/>
      <c r="D23" s="73"/>
      <c r="E23" s="73"/>
      <c r="F23" s="73"/>
      <c r="G23" s="74"/>
    </row>
    <row r="24" spans="1:7" s="11" customFormat="1" x14ac:dyDescent="0.25">
      <c r="A24" s="45">
        <v>141</v>
      </c>
      <c r="B24" s="23" t="s">
        <v>43</v>
      </c>
      <c r="C24" s="46" t="s">
        <v>162</v>
      </c>
      <c r="D24" s="47">
        <v>3133431</v>
      </c>
      <c r="E24" s="47">
        <f>D24/3</f>
        <v>1044477</v>
      </c>
      <c r="F24" s="47">
        <f>SUM(D24:E24)</f>
        <v>4177908</v>
      </c>
      <c r="G24" s="48" t="s">
        <v>0</v>
      </c>
    </row>
    <row r="25" spans="1:7" s="11" customFormat="1" x14ac:dyDescent="0.25">
      <c r="A25" s="66" t="s">
        <v>119</v>
      </c>
      <c r="B25" s="78"/>
      <c r="C25" s="79"/>
      <c r="D25" s="54">
        <f>SUM(D24)</f>
        <v>3133431</v>
      </c>
      <c r="E25" s="54">
        <f t="shared" ref="E25:F25" si="2">SUM(E24)</f>
        <v>1044477</v>
      </c>
      <c r="F25" s="54">
        <f t="shared" si="2"/>
        <v>4177908</v>
      </c>
      <c r="G25" s="48"/>
    </row>
    <row r="26" spans="1:7" s="11" customFormat="1" ht="21.9" customHeight="1" x14ac:dyDescent="0.25">
      <c r="A26" s="53" t="s">
        <v>120</v>
      </c>
      <c r="B26" s="89" t="s">
        <v>179</v>
      </c>
      <c r="C26" s="73"/>
      <c r="D26" s="73"/>
      <c r="E26" s="73"/>
      <c r="F26" s="73"/>
      <c r="G26" s="74"/>
    </row>
    <row r="27" spans="1:7" s="11" customFormat="1" ht="27.6" x14ac:dyDescent="0.25">
      <c r="A27" s="19">
        <v>151</v>
      </c>
      <c r="B27" s="13" t="s">
        <v>12</v>
      </c>
      <c r="C27" s="18" t="s">
        <v>165</v>
      </c>
      <c r="D27" s="15">
        <v>1137500</v>
      </c>
      <c r="E27" s="15">
        <f>D27/3</f>
        <v>379166.66666666669</v>
      </c>
      <c r="F27" s="15">
        <f>SUM(D27:E27)</f>
        <v>1516666.6666666667</v>
      </c>
      <c r="G27" s="1" t="s">
        <v>0</v>
      </c>
    </row>
    <row r="28" spans="1:7" s="11" customFormat="1" ht="27.6" x14ac:dyDescent="0.25">
      <c r="A28" s="19">
        <v>152</v>
      </c>
      <c r="B28" s="20" t="s">
        <v>13</v>
      </c>
      <c r="C28" s="18" t="s">
        <v>166</v>
      </c>
      <c r="D28" s="21">
        <v>257500</v>
      </c>
      <c r="E28" s="21">
        <f>D28/3</f>
        <v>85833.333333333328</v>
      </c>
      <c r="F28" s="21">
        <f>SUM(D28:E28)</f>
        <v>343333.33333333331</v>
      </c>
      <c r="G28" s="22" t="s">
        <v>0</v>
      </c>
    </row>
    <row r="29" spans="1:7" s="11" customFormat="1" x14ac:dyDescent="0.25">
      <c r="A29" s="66" t="s">
        <v>121</v>
      </c>
      <c r="B29" s="78"/>
      <c r="C29" s="79"/>
      <c r="D29" s="54">
        <f>SUM(D27:D28)</f>
        <v>1395000</v>
      </c>
      <c r="E29" s="54">
        <f t="shared" ref="E29:F29" si="3">SUM(E27:E28)</f>
        <v>465000</v>
      </c>
      <c r="F29" s="54">
        <f t="shared" si="3"/>
        <v>1860000</v>
      </c>
      <c r="G29" s="48"/>
    </row>
    <row r="30" spans="1:7" s="11" customFormat="1" ht="24.6" customHeight="1" x14ac:dyDescent="0.25">
      <c r="A30" s="53" t="s">
        <v>122</v>
      </c>
      <c r="B30" s="89" t="s">
        <v>103</v>
      </c>
      <c r="C30" s="73"/>
      <c r="D30" s="73"/>
      <c r="E30" s="73"/>
      <c r="F30" s="73"/>
      <c r="G30" s="74"/>
    </row>
    <row r="31" spans="1:7" s="11" customFormat="1" ht="93.6" x14ac:dyDescent="0.25">
      <c r="A31" s="19">
        <v>161</v>
      </c>
      <c r="B31" s="23" t="s">
        <v>149</v>
      </c>
      <c r="C31" s="18" t="s">
        <v>164</v>
      </c>
      <c r="D31" s="15">
        <v>1725000</v>
      </c>
      <c r="E31" s="15">
        <f>D31/3</f>
        <v>575000</v>
      </c>
      <c r="F31" s="15">
        <f>SUM(D31:E31)</f>
        <v>2300000</v>
      </c>
      <c r="G31" s="1" t="s">
        <v>0</v>
      </c>
    </row>
    <row r="32" spans="1:7" s="11" customFormat="1" x14ac:dyDescent="0.25">
      <c r="A32" s="75" t="s">
        <v>123</v>
      </c>
      <c r="B32" s="76"/>
      <c r="C32" s="77"/>
      <c r="D32" s="17">
        <f>SUM(D31)</f>
        <v>1725000</v>
      </c>
      <c r="E32" s="17">
        <f t="shared" ref="E32:F32" si="4">SUM(E31)</f>
        <v>575000</v>
      </c>
      <c r="F32" s="17">
        <f t="shared" si="4"/>
        <v>2300000</v>
      </c>
      <c r="G32" s="1"/>
    </row>
    <row r="33" spans="1:7" s="11" customFormat="1" ht="26.1" customHeight="1" x14ac:dyDescent="0.25">
      <c r="A33" s="53" t="s">
        <v>124</v>
      </c>
      <c r="B33" s="89" t="s">
        <v>180</v>
      </c>
      <c r="C33" s="73"/>
      <c r="D33" s="73"/>
      <c r="E33" s="73"/>
      <c r="F33" s="73"/>
      <c r="G33" s="74"/>
    </row>
    <row r="34" spans="1:7" s="11" customFormat="1" ht="38.25" customHeight="1" x14ac:dyDescent="0.25">
      <c r="A34" s="45">
        <v>171</v>
      </c>
      <c r="B34" s="23" t="s">
        <v>14</v>
      </c>
      <c r="C34" s="46" t="s">
        <v>162</v>
      </c>
      <c r="D34" s="47">
        <v>384000</v>
      </c>
      <c r="E34" s="47">
        <f>D34/3</f>
        <v>128000</v>
      </c>
      <c r="F34" s="47">
        <f>SUM(D34:E34)</f>
        <v>512000</v>
      </c>
      <c r="G34" s="48" t="s">
        <v>0</v>
      </c>
    </row>
    <row r="35" spans="1:7" s="11" customFormat="1" ht="35.25" customHeight="1" x14ac:dyDescent="0.25">
      <c r="A35" s="45">
        <v>172</v>
      </c>
      <c r="B35" s="23" t="s">
        <v>15</v>
      </c>
      <c r="C35" s="46" t="s">
        <v>167</v>
      </c>
      <c r="D35" s="47">
        <v>384000</v>
      </c>
      <c r="E35" s="47">
        <f>D35/3</f>
        <v>128000</v>
      </c>
      <c r="F35" s="47">
        <f>SUM(D35:E35)</f>
        <v>512000</v>
      </c>
      <c r="G35" s="48" t="s">
        <v>0</v>
      </c>
    </row>
    <row r="36" spans="1:7" s="11" customFormat="1" ht="19.5" customHeight="1" x14ac:dyDescent="0.25">
      <c r="A36" s="66" t="s">
        <v>125</v>
      </c>
      <c r="B36" s="78"/>
      <c r="C36" s="79"/>
      <c r="D36" s="54">
        <f>SUM(D34:D35)</f>
        <v>768000</v>
      </c>
      <c r="E36" s="54">
        <f t="shared" ref="E36:F36" si="5">SUM(E34:E35)</f>
        <v>256000</v>
      </c>
      <c r="F36" s="54">
        <f t="shared" si="5"/>
        <v>1024000</v>
      </c>
      <c r="G36" s="48"/>
    </row>
    <row r="37" spans="1:7" s="11" customFormat="1" ht="24.9" customHeight="1" x14ac:dyDescent="0.25">
      <c r="A37" s="53" t="s">
        <v>126</v>
      </c>
      <c r="B37" s="89" t="s">
        <v>181</v>
      </c>
      <c r="C37" s="73"/>
      <c r="D37" s="73"/>
      <c r="E37" s="73"/>
      <c r="F37" s="73"/>
      <c r="G37" s="74"/>
    </row>
    <row r="38" spans="1:7" s="11" customFormat="1" ht="78.599999999999994" customHeight="1" x14ac:dyDescent="0.25">
      <c r="A38" s="19">
        <v>181</v>
      </c>
      <c r="B38" s="13" t="s">
        <v>110</v>
      </c>
      <c r="C38" s="18" t="s">
        <v>91</v>
      </c>
      <c r="D38" s="15">
        <v>900000</v>
      </c>
      <c r="E38" s="15">
        <f>D38/3</f>
        <v>300000</v>
      </c>
      <c r="F38" s="15">
        <f t="shared" ref="F38:F46" si="6">SUM(D38:E38)</f>
        <v>1200000</v>
      </c>
      <c r="G38" s="3" t="s">
        <v>200</v>
      </c>
    </row>
    <row r="39" spans="1:7" s="11" customFormat="1" ht="19.5" customHeight="1" x14ac:dyDescent="0.25">
      <c r="A39" s="19">
        <v>182</v>
      </c>
      <c r="B39" s="13" t="s">
        <v>111</v>
      </c>
      <c r="C39" s="18" t="s">
        <v>89</v>
      </c>
      <c r="D39" s="15">
        <v>394000</v>
      </c>
      <c r="E39" s="15">
        <f>D39/3</f>
        <v>131333.33333333334</v>
      </c>
      <c r="F39" s="47">
        <f t="shared" si="6"/>
        <v>525333.33333333337</v>
      </c>
      <c r="G39" s="1" t="s">
        <v>3</v>
      </c>
    </row>
    <row r="40" spans="1:7" s="11" customFormat="1" ht="21" customHeight="1" x14ac:dyDescent="0.25">
      <c r="A40" s="19">
        <v>183</v>
      </c>
      <c r="B40" s="13" t="s">
        <v>201</v>
      </c>
      <c r="C40" s="18" t="s">
        <v>56</v>
      </c>
      <c r="D40" s="15">
        <v>500000</v>
      </c>
      <c r="E40" s="15">
        <f t="shared" ref="E40:E46" si="7">D40/3</f>
        <v>166666.66666666666</v>
      </c>
      <c r="F40" s="15">
        <f t="shared" si="6"/>
        <v>666666.66666666663</v>
      </c>
      <c r="G40" s="1" t="s">
        <v>3</v>
      </c>
    </row>
    <row r="41" spans="1:7" s="11" customFormat="1" ht="21" customHeight="1" x14ac:dyDescent="0.25">
      <c r="A41" s="19">
        <v>184</v>
      </c>
      <c r="B41" s="13" t="s">
        <v>202</v>
      </c>
      <c r="C41" s="18" t="s">
        <v>89</v>
      </c>
      <c r="D41" s="15">
        <v>100000</v>
      </c>
      <c r="E41" s="15">
        <f t="shared" si="7"/>
        <v>33333.333333333336</v>
      </c>
      <c r="F41" s="15">
        <f t="shared" si="6"/>
        <v>133333.33333333334</v>
      </c>
      <c r="G41" s="1" t="s">
        <v>3</v>
      </c>
    </row>
    <row r="42" spans="1:7" s="11" customFormat="1" ht="41.4" x14ac:dyDescent="0.25">
      <c r="A42" s="44">
        <v>185</v>
      </c>
      <c r="B42" s="45" t="s">
        <v>16</v>
      </c>
      <c r="C42" s="46" t="s">
        <v>164</v>
      </c>
      <c r="D42" s="47">
        <v>200000</v>
      </c>
      <c r="E42" s="47">
        <f t="shared" si="7"/>
        <v>66666.666666666672</v>
      </c>
      <c r="F42" s="47">
        <f t="shared" si="6"/>
        <v>266666.66666666669</v>
      </c>
      <c r="G42" s="48" t="s">
        <v>0</v>
      </c>
    </row>
    <row r="43" spans="1:7" s="11" customFormat="1" ht="41.4" x14ac:dyDescent="0.25">
      <c r="A43" s="45">
        <v>186</v>
      </c>
      <c r="B43" s="23" t="s">
        <v>17</v>
      </c>
      <c r="C43" s="46" t="s">
        <v>168</v>
      </c>
      <c r="D43" s="47">
        <v>200000</v>
      </c>
      <c r="E43" s="47">
        <f>D43/3-0.01</f>
        <v>66666.656666666677</v>
      </c>
      <c r="F43" s="47">
        <f t="shared" si="6"/>
        <v>266666.65666666668</v>
      </c>
      <c r="G43" s="48" t="s">
        <v>0</v>
      </c>
    </row>
    <row r="44" spans="1:7" s="11" customFormat="1" ht="27.6" x14ac:dyDescent="0.25">
      <c r="A44" s="19">
        <v>187</v>
      </c>
      <c r="B44" s="23" t="s">
        <v>157</v>
      </c>
      <c r="C44" s="18" t="s">
        <v>92</v>
      </c>
      <c r="D44" s="15">
        <v>156000</v>
      </c>
      <c r="E44" s="15">
        <f t="shared" si="7"/>
        <v>52000</v>
      </c>
      <c r="F44" s="15">
        <f t="shared" si="6"/>
        <v>208000</v>
      </c>
      <c r="G44" s="1" t="s">
        <v>3</v>
      </c>
    </row>
    <row r="45" spans="1:7" s="11" customFormat="1" ht="41.4" x14ac:dyDescent="0.25">
      <c r="A45" s="19">
        <v>188</v>
      </c>
      <c r="B45" s="23" t="s">
        <v>158</v>
      </c>
      <c r="C45" s="18" t="s">
        <v>93</v>
      </c>
      <c r="D45" s="15">
        <v>330000</v>
      </c>
      <c r="E45" s="15">
        <f t="shared" si="7"/>
        <v>110000</v>
      </c>
      <c r="F45" s="15">
        <f t="shared" si="6"/>
        <v>440000</v>
      </c>
      <c r="G45" s="1" t="s">
        <v>3</v>
      </c>
    </row>
    <row r="46" spans="1:7" s="11" customFormat="1" ht="41.4" x14ac:dyDescent="0.25">
      <c r="A46" s="19">
        <v>189</v>
      </c>
      <c r="B46" s="23" t="s">
        <v>159</v>
      </c>
      <c r="C46" s="18" t="s">
        <v>96</v>
      </c>
      <c r="D46" s="15">
        <v>240000</v>
      </c>
      <c r="E46" s="15">
        <f t="shared" si="7"/>
        <v>80000</v>
      </c>
      <c r="F46" s="15">
        <f t="shared" si="6"/>
        <v>320000</v>
      </c>
      <c r="G46" s="1" t="s">
        <v>3</v>
      </c>
    </row>
    <row r="47" spans="1:7" s="11" customFormat="1" x14ac:dyDescent="0.25">
      <c r="A47" s="75" t="s">
        <v>127</v>
      </c>
      <c r="B47" s="76"/>
      <c r="C47" s="77"/>
      <c r="D47" s="17">
        <f>SUM(D38:D46)</f>
        <v>3020000</v>
      </c>
      <c r="E47" s="17">
        <f t="shared" ref="E47:F47" si="8">SUM(E38:E46)</f>
        <v>1006666.6566666667</v>
      </c>
      <c r="F47" s="17">
        <f t="shared" si="8"/>
        <v>4026666.6566666667</v>
      </c>
      <c r="G47" s="1"/>
    </row>
    <row r="48" spans="1:7" s="11" customFormat="1" ht="25.5" customHeight="1" x14ac:dyDescent="0.25">
      <c r="A48" s="55" t="s">
        <v>128</v>
      </c>
      <c r="B48" s="89" t="s">
        <v>182</v>
      </c>
      <c r="C48" s="102"/>
      <c r="D48" s="102"/>
      <c r="E48" s="102"/>
      <c r="F48" s="102"/>
      <c r="G48" s="103"/>
    </row>
    <row r="49" spans="1:7" s="11" customFormat="1" ht="27.6" x14ac:dyDescent="0.25">
      <c r="A49" s="44">
        <v>191</v>
      </c>
      <c r="B49" s="23" t="s">
        <v>160</v>
      </c>
      <c r="C49" s="46" t="s">
        <v>94</v>
      </c>
      <c r="D49" s="47">
        <v>1650000</v>
      </c>
      <c r="E49" s="47">
        <f>D49/3</f>
        <v>550000</v>
      </c>
      <c r="F49" s="47">
        <f>SUM(D49:E49)</f>
        <v>2200000</v>
      </c>
      <c r="G49" s="56" t="s">
        <v>3</v>
      </c>
    </row>
    <row r="50" spans="1:7" s="11" customFormat="1" ht="27.6" x14ac:dyDescent="0.25">
      <c r="A50" s="44">
        <v>192</v>
      </c>
      <c r="B50" s="23" t="s">
        <v>161</v>
      </c>
      <c r="C50" s="46" t="s">
        <v>95</v>
      </c>
      <c r="D50" s="47">
        <v>450000</v>
      </c>
      <c r="E50" s="47">
        <f>D50/3</f>
        <v>150000</v>
      </c>
      <c r="F50" s="47">
        <f>SUM(D50:E50)</f>
        <v>600000</v>
      </c>
      <c r="G50" s="56" t="s">
        <v>3</v>
      </c>
    </row>
    <row r="51" spans="1:7" s="11" customFormat="1" x14ac:dyDescent="0.25">
      <c r="A51" s="66" t="s">
        <v>129</v>
      </c>
      <c r="B51" s="78"/>
      <c r="C51" s="79"/>
      <c r="D51" s="54">
        <f>SUM(D49:D50)</f>
        <v>2100000</v>
      </c>
      <c r="E51" s="54">
        <f t="shared" ref="E51:F51" si="9">SUM(E49:E50)</f>
        <v>700000</v>
      </c>
      <c r="F51" s="54">
        <f t="shared" si="9"/>
        <v>2800000</v>
      </c>
      <c r="G51" s="56"/>
    </row>
    <row r="52" spans="1:7" s="11" customFormat="1" ht="33.75" customHeight="1" x14ac:dyDescent="0.25">
      <c r="A52" s="83" t="s">
        <v>130</v>
      </c>
      <c r="B52" s="83"/>
      <c r="C52" s="83"/>
      <c r="D52" s="57">
        <f>SUM(D18,D20,D22,D25,D29,D32,D36,D47,D51)</f>
        <v>40094431</v>
      </c>
      <c r="E52" s="57">
        <f>SUM(E18,E20,E22,E25,E29,E32,E36,E47,E51)</f>
        <v>13364810.329999998</v>
      </c>
      <c r="F52" s="57">
        <f>SUM(F18,F20,F22,F25,F29,F32,F36,F47,F51)</f>
        <v>53459241.329999998</v>
      </c>
      <c r="G52" s="56"/>
    </row>
    <row r="53" spans="1:7" s="11" customFormat="1" ht="26.4" customHeight="1" x14ac:dyDescent="0.25">
      <c r="A53" s="58" t="s">
        <v>80</v>
      </c>
      <c r="B53" s="89" t="s">
        <v>100</v>
      </c>
      <c r="C53" s="73"/>
      <c r="D53" s="73"/>
      <c r="E53" s="73"/>
      <c r="F53" s="73"/>
      <c r="G53" s="74"/>
    </row>
    <row r="54" spans="1:7" s="11" customFormat="1" x14ac:dyDescent="0.25">
      <c r="A54" s="24">
        <v>1101</v>
      </c>
      <c r="B54" s="13" t="s">
        <v>99</v>
      </c>
      <c r="C54" s="18" t="s">
        <v>169</v>
      </c>
      <c r="D54" s="15">
        <v>36014173</v>
      </c>
      <c r="E54" s="15">
        <f>D54/9</f>
        <v>4001574.777777778</v>
      </c>
      <c r="F54" s="15">
        <f>SUM(D54:E54)</f>
        <v>40015747.777777776</v>
      </c>
      <c r="G54" s="25" t="s">
        <v>0</v>
      </c>
    </row>
    <row r="55" spans="1:7" s="11" customFormat="1" ht="27.6" x14ac:dyDescent="0.25">
      <c r="A55" s="24">
        <v>1102</v>
      </c>
      <c r="B55" s="13" t="s">
        <v>18</v>
      </c>
      <c r="C55" s="18" t="s">
        <v>88</v>
      </c>
      <c r="D55" s="15">
        <v>3339000</v>
      </c>
      <c r="E55" s="15">
        <f t="shared" ref="E55:E59" si="10">D55/9</f>
        <v>371000</v>
      </c>
      <c r="F55" s="15">
        <f t="shared" ref="F55:F59" si="11">SUM(D55:E55)</f>
        <v>3710000</v>
      </c>
      <c r="G55" s="25" t="s">
        <v>0</v>
      </c>
    </row>
    <row r="56" spans="1:7" s="11" customFormat="1" x14ac:dyDescent="0.25">
      <c r="A56" s="24">
        <v>1103</v>
      </c>
      <c r="B56" s="13" t="s">
        <v>7</v>
      </c>
      <c r="C56" s="18" t="s">
        <v>162</v>
      </c>
      <c r="D56" s="15">
        <v>4842000</v>
      </c>
      <c r="E56" s="15">
        <f t="shared" si="10"/>
        <v>538000</v>
      </c>
      <c r="F56" s="15">
        <f t="shared" si="11"/>
        <v>5380000</v>
      </c>
      <c r="G56" s="25" t="s">
        <v>0</v>
      </c>
    </row>
    <row r="57" spans="1:7" s="11" customFormat="1" x14ac:dyDescent="0.25">
      <c r="A57" s="24">
        <v>1104</v>
      </c>
      <c r="B57" s="13" t="s">
        <v>19</v>
      </c>
      <c r="C57" s="18" t="s">
        <v>162</v>
      </c>
      <c r="D57" s="15">
        <v>4046619.45</v>
      </c>
      <c r="E57" s="15">
        <f t="shared" si="10"/>
        <v>449624.38333333336</v>
      </c>
      <c r="F57" s="15">
        <f t="shared" si="11"/>
        <v>4496243.833333334</v>
      </c>
      <c r="G57" s="25" t="s">
        <v>0</v>
      </c>
    </row>
    <row r="58" spans="1:7" s="11" customFormat="1" ht="27.6" x14ac:dyDescent="0.25">
      <c r="A58" s="24">
        <v>1105</v>
      </c>
      <c r="B58" s="13" t="s">
        <v>98</v>
      </c>
      <c r="C58" s="18" t="s">
        <v>162</v>
      </c>
      <c r="D58" s="15">
        <v>2970000</v>
      </c>
      <c r="E58" s="15">
        <f t="shared" si="10"/>
        <v>330000</v>
      </c>
      <c r="F58" s="15">
        <f t="shared" si="11"/>
        <v>3300000</v>
      </c>
      <c r="G58" s="25" t="s">
        <v>0</v>
      </c>
    </row>
    <row r="59" spans="1:7" s="11" customFormat="1" x14ac:dyDescent="0.25">
      <c r="A59" s="24">
        <v>1106</v>
      </c>
      <c r="B59" s="13" t="s">
        <v>20</v>
      </c>
      <c r="C59" s="18" t="s">
        <v>88</v>
      </c>
      <c r="D59" s="15">
        <v>675000</v>
      </c>
      <c r="E59" s="15">
        <f t="shared" si="10"/>
        <v>75000</v>
      </c>
      <c r="F59" s="15">
        <f t="shared" si="11"/>
        <v>750000</v>
      </c>
      <c r="G59" s="25" t="s">
        <v>0</v>
      </c>
    </row>
    <row r="60" spans="1:7" s="11" customFormat="1" ht="15.9" customHeight="1" x14ac:dyDescent="0.25">
      <c r="A60" s="75" t="s">
        <v>131</v>
      </c>
      <c r="B60" s="76"/>
      <c r="C60" s="77"/>
      <c r="D60" s="17">
        <f>SUM(D54:D59)</f>
        <v>51886792.450000003</v>
      </c>
      <c r="E60" s="17">
        <f t="shared" ref="E60:F60" si="12">SUM(E54:E59)</f>
        <v>5765199.1611111118</v>
      </c>
      <c r="F60" s="17">
        <f t="shared" si="12"/>
        <v>57651991.611111112</v>
      </c>
      <c r="G60" s="25"/>
    </row>
    <row r="61" spans="1:7" s="11" customFormat="1" ht="27.9" customHeight="1" x14ac:dyDescent="0.25">
      <c r="A61" s="58" t="s">
        <v>81</v>
      </c>
      <c r="B61" s="89" t="s">
        <v>101</v>
      </c>
      <c r="C61" s="73"/>
      <c r="D61" s="73"/>
      <c r="E61" s="73"/>
      <c r="F61" s="73"/>
      <c r="G61" s="74"/>
    </row>
    <row r="62" spans="1:7" s="11" customFormat="1" ht="80.25" customHeight="1" x14ac:dyDescent="0.25">
      <c r="A62" s="12">
        <v>1111</v>
      </c>
      <c r="B62" s="13" t="s">
        <v>40</v>
      </c>
      <c r="C62" s="26" t="s">
        <v>52</v>
      </c>
      <c r="D62" s="15">
        <v>982129.25</v>
      </c>
      <c r="E62" s="15">
        <f>D62/9</f>
        <v>109125.47222222222</v>
      </c>
      <c r="F62" s="15">
        <f>SUM(D62:E62)</f>
        <v>1091254.7222222222</v>
      </c>
      <c r="G62" s="3" t="s">
        <v>196</v>
      </c>
    </row>
    <row r="63" spans="1:7" s="11" customFormat="1" ht="19.5" customHeight="1" x14ac:dyDescent="0.25">
      <c r="A63" s="75" t="s">
        <v>132</v>
      </c>
      <c r="B63" s="76"/>
      <c r="C63" s="77"/>
      <c r="D63" s="17">
        <f>SUM(D62)</f>
        <v>982129.25</v>
      </c>
      <c r="E63" s="17">
        <f t="shared" ref="E63:F63" si="13">SUM(E62)</f>
        <v>109125.47222222222</v>
      </c>
      <c r="F63" s="17">
        <f t="shared" si="13"/>
        <v>1091254.7222222222</v>
      </c>
      <c r="G63" s="13"/>
    </row>
    <row r="64" spans="1:7" s="11" customFormat="1" ht="33" customHeight="1" x14ac:dyDescent="0.25">
      <c r="A64" s="83" t="s">
        <v>82</v>
      </c>
      <c r="B64" s="83"/>
      <c r="C64" s="83"/>
      <c r="D64" s="54">
        <f>SUM(D18,D20,D22,D25,D29,D32,D36,D47,D51,D60,D63)</f>
        <v>92963352.700000003</v>
      </c>
      <c r="E64" s="54">
        <f>SUM(E18,E20,E22,E25,E29,E32,E36,E47,E51,E60,E63)</f>
        <v>19239134.963333335</v>
      </c>
      <c r="F64" s="54">
        <f>SUM(F18,F20,F22,F25,F29,F32,F36,F47,F51,F60,F63)</f>
        <v>112202487.66333334</v>
      </c>
      <c r="G64" s="59"/>
    </row>
    <row r="65" spans="1:8" s="11" customFormat="1" ht="27.75" customHeight="1" x14ac:dyDescent="0.25">
      <c r="A65" s="66" t="s">
        <v>191</v>
      </c>
      <c r="B65" s="67"/>
      <c r="C65" s="68"/>
      <c r="D65" s="54">
        <v>0</v>
      </c>
      <c r="E65" s="54">
        <v>0</v>
      </c>
      <c r="F65" s="54">
        <v>0</v>
      </c>
      <c r="G65" s="59"/>
    </row>
    <row r="66" spans="1:8" s="11" customFormat="1" ht="22.5" customHeight="1" x14ac:dyDescent="0.25">
      <c r="A66" s="58" t="s">
        <v>50</v>
      </c>
      <c r="B66" s="89" t="s">
        <v>51</v>
      </c>
      <c r="C66" s="98"/>
      <c r="D66" s="98"/>
      <c r="E66" s="98"/>
      <c r="F66" s="98"/>
      <c r="G66" s="99"/>
    </row>
    <row r="67" spans="1:8" s="11" customFormat="1" ht="22.5" customHeight="1" x14ac:dyDescent="0.25">
      <c r="A67" s="52" t="s">
        <v>133</v>
      </c>
      <c r="B67" s="89" t="s">
        <v>104</v>
      </c>
      <c r="C67" s="73"/>
      <c r="D67" s="73"/>
      <c r="E67" s="73"/>
      <c r="F67" s="73"/>
      <c r="G67" s="74"/>
    </row>
    <row r="68" spans="1:8" s="11" customFormat="1" ht="27.6" x14ac:dyDescent="0.25">
      <c r="A68" s="12">
        <v>211</v>
      </c>
      <c r="B68" s="13" t="s">
        <v>44</v>
      </c>
      <c r="C68" s="26" t="s">
        <v>92</v>
      </c>
      <c r="D68" s="15">
        <v>800000</v>
      </c>
      <c r="E68" s="15">
        <f>D68/3</f>
        <v>266666.66666666669</v>
      </c>
      <c r="F68" s="15">
        <f>SUM(D68:E68)</f>
        <v>1066666.6666666667</v>
      </c>
      <c r="G68" s="27" t="s">
        <v>3</v>
      </c>
    </row>
    <row r="69" spans="1:8" s="11" customFormat="1" ht="27.6" x14ac:dyDescent="0.25">
      <c r="A69" s="12">
        <v>212</v>
      </c>
      <c r="B69" s="13" t="s">
        <v>45</v>
      </c>
      <c r="C69" s="26" t="s">
        <v>89</v>
      </c>
      <c r="D69" s="15">
        <v>400000</v>
      </c>
      <c r="E69" s="15">
        <f>D69/3</f>
        <v>133333.33333333334</v>
      </c>
      <c r="F69" s="15">
        <f>SUM(D69:E69)</f>
        <v>533333.33333333337</v>
      </c>
      <c r="G69" s="27" t="s">
        <v>3</v>
      </c>
    </row>
    <row r="70" spans="1:8" s="11" customFormat="1" x14ac:dyDescent="0.25">
      <c r="A70" s="75" t="s">
        <v>134</v>
      </c>
      <c r="B70" s="76"/>
      <c r="C70" s="77"/>
      <c r="D70" s="17">
        <f>SUM(D68:D69)</f>
        <v>1200000</v>
      </c>
      <c r="E70" s="17">
        <f t="shared" ref="E70:F70" si="14">SUM(E68:E69)</f>
        <v>400000</v>
      </c>
      <c r="F70" s="17">
        <f t="shared" si="14"/>
        <v>1600000</v>
      </c>
      <c r="G70" s="27"/>
    </row>
    <row r="71" spans="1:8" s="11" customFormat="1" ht="20.25" customHeight="1" x14ac:dyDescent="0.25">
      <c r="A71" s="52" t="s">
        <v>135</v>
      </c>
      <c r="B71" s="89" t="s">
        <v>185</v>
      </c>
      <c r="C71" s="73"/>
      <c r="D71" s="73"/>
      <c r="E71" s="73"/>
      <c r="F71" s="73"/>
      <c r="G71" s="74"/>
    </row>
    <row r="72" spans="1:8" s="11" customFormat="1" ht="27.6" x14ac:dyDescent="0.25">
      <c r="A72" s="49">
        <v>221</v>
      </c>
      <c r="B72" s="23" t="s">
        <v>78</v>
      </c>
      <c r="C72" s="46" t="s">
        <v>88</v>
      </c>
      <c r="D72" s="47">
        <v>285000</v>
      </c>
      <c r="E72" s="47">
        <f>D72/3</f>
        <v>95000</v>
      </c>
      <c r="F72" s="47">
        <f>SUM(D72:E72)</f>
        <v>380000</v>
      </c>
      <c r="G72" s="60" t="s">
        <v>3</v>
      </c>
    </row>
    <row r="73" spans="1:8" s="11" customFormat="1" x14ac:dyDescent="0.25">
      <c r="A73" s="66" t="s">
        <v>136</v>
      </c>
      <c r="B73" s="78"/>
      <c r="C73" s="79"/>
      <c r="D73" s="54">
        <f>SUM(D72)</f>
        <v>285000</v>
      </c>
      <c r="E73" s="54">
        <f t="shared" ref="E73:F73" si="15">SUM(E72)</f>
        <v>95000</v>
      </c>
      <c r="F73" s="54">
        <f t="shared" si="15"/>
        <v>380000</v>
      </c>
      <c r="G73" s="60"/>
    </row>
    <row r="74" spans="1:8" s="11" customFormat="1" ht="20.25" customHeight="1" x14ac:dyDescent="0.25">
      <c r="A74" s="52" t="s">
        <v>137</v>
      </c>
      <c r="B74" s="69" t="s">
        <v>186</v>
      </c>
      <c r="C74" s="70"/>
      <c r="D74" s="70"/>
      <c r="E74" s="70"/>
      <c r="F74" s="70"/>
      <c r="G74" s="71"/>
    </row>
    <row r="75" spans="1:8" s="11" customFormat="1" ht="56.25" customHeight="1" x14ac:dyDescent="0.25">
      <c r="A75" s="49">
        <v>231</v>
      </c>
      <c r="B75" s="23" t="s">
        <v>28</v>
      </c>
      <c r="C75" s="46" t="s">
        <v>52</v>
      </c>
      <c r="D75" s="47">
        <v>70000</v>
      </c>
      <c r="E75" s="47">
        <f>D75/3</f>
        <v>23333.333333333332</v>
      </c>
      <c r="F75" s="47">
        <f>SUM(D75:E75)</f>
        <v>93333.333333333328</v>
      </c>
      <c r="G75" s="61" t="s">
        <v>197</v>
      </c>
    </row>
    <row r="76" spans="1:8" s="11" customFormat="1" ht="27.6" x14ac:dyDescent="0.25">
      <c r="A76" s="49">
        <v>232</v>
      </c>
      <c r="B76" s="23" t="s">
        <v>29</v>
      </c>
      <c r="C76" s="46" t="s">
        <v>87</v>
      </c>
      <c r="D76" s="47">
        <v>110000</v>
      </c>
      <c r="E76" s="47">
        <f>D76/3</f>
        <v>36666.666666666664</v>
      </c>
      <c r="F76" s="47">
        <f>SUM(D76:E76)</f>
        <v>146666.66666666666</v>
      </c>
      <c r="G76" s="60" t="s">
        <v>2</v>
      </c>
    </row>
    <row r="77" spans="1:8" s="11" customFormat="1" x14ac:dyDescent="0.25">
      <c r="A77" s="66" t="s">
        <v>138</v>
      </c>
      <c r="B77" s="78"/>
      <c r="C77" s="79"/>
      <c r="D77" s="54">
        <f>SUM(D75:D76)</f>
        <v>180000</v>
      </c>
      <c r="E77" s="54">
        <f t="shared" ref="E77:F77" si="16">SUM(E75:E76)</f>
        <v>60000</v>
      </c>
      <c r="F77" s="54">
        <f t="shared" si="16"/>
        <v>240000</v>
      </c>
      <c r="G77" s="60"/>
    </row>
    <row r="78" spans="1:8" s="11" customFormat="1" ht="35.1" customHeight="1" x14ac:dyDescent="0.25">
      <c r="A78" s="52" t="s">
        <v>139</v>
      </c>
      <c r="B78" s="69" t="s">
        <v>187</v>
      </c>
      <c r="C78" s="70"/>
      <c r="D78" s="70"/>
      <c r="E78" s="70"/>
      <c r="F78" s="70"/>
      <c r="G78" s="71"/>
      <c r="H78" s="28"/>
    </row>
    <row r="79" spans="1:8" s="11" customFormat="1" ht="18.899999999999999" customHeight="1" x14ac:dyDescent="0.25">
      <c r="A79" s="12">
        <v>241</v>
      </c>
      <c r="B79" s="13" t="s">
        <v>41</v>
      </c>
      <c r="C79" s="26" t="s">
        <v>52</v>
      </c>
      <c r="D79" s="15">
        <v>1189200</v>
      </c>
      <c r="E79" s="15">
        <f>D79/3</f>
        <v>396400</v>
      </c>
      <c r="F79" s="15">
        <f>SUM(D79:E79)</f>
        <v>1585600</v>
      </c>
      <c r="G79" s="2" t="s">
        <v>2</v>
      </c>
    </row>
    <row r="80" spans="1:8" s="11" customFormat="1" ht="20.100000000000001" customHeight="1" x14ac:dyDescent="0.25">
      <c r="A80" s="19">
        <v>242</v>
      </c>
      <c r="B80" s="13" t="s">
        <v>42</v>
      </c>
      <c r="C80" s="26" t="s">
        <v>59</v>
      </c>
      <c r="D80" s="15">
        <v>1189698.25</v>
      </c>
      <c r="E80" s="15">
        <f>D80/3</f>
        <v>396566.08333333331</v>
      </c>
      <c r="F80" s="15">
        <f>SUM(D80:E80)</f>
        <v>1586264.3333333333</v>
      </c>
      <c r="G80" s="2" t="s">
        <v>2</v>
      </c>
    </row>
    <row r="81" spans="1:12" s="11" customFormat="1" ht="21.6" customHeight="1" x14ac:dyDescent="0.25">
      <c r="A81" s="75" t="s">
        <v>140</v>
      </c>
      <c r="B81" s="76"/>
      <c r="C81" s="77"/>
      <c r="D81" s="17">
        <f>SUM(D79:D80)</f>
        <v>2378898.25</v>
      </c>
      <c r="E81" s="17">
        <f t="shared" ref="E81:F81" si="17">SUM(E79:E80)</f>
        <v>792966.08333333326</v>
      </c>
      <c r="F81" s="17">
        <f t="shared" si="17"/>
        <v>3171864.333333333</v>
      </c>
      <c r="G81" s="2"/>
    </row>
    <row r="82" spans="1:12" s="29" customFormat="1" ht="33.75" customHeight="1" x14ac:dyDescent="0.25">
      <c r="A82" s="66" t="s">
        <v>83</v>
      </c>
      <c r="B82" s="67"/>
      <c r="C82" s="68"/>
      <c r="D82" s="54">
        <f>SUM(D70,D73,D77,D81)</f>
        <v>4043898.25</v>
      </c>
      <c r="E82" s="54">
        <f t="shared" ref="E82:F82" si="18">SUM(E70,E73,E77,E81)</f>
        <v>1347966.0833333333</v>
      </c>
      <c r="F82" s="54">
        <f t="shared" si="18"/>
        <v>5391864.333333333</v>
      </c>
      <c r="G82" s="62"/>
      <c r="H82" s="11"/>
      <c r="I82" s="11"/>
      <c r="J82" s="11"/>
      <c r="K82" s="11"/>
      <c r="L82" s="11"/>
    </row>
    <row r="83" spans="1:12" s="29" customFormat="1" ht="27" customHeight="1" x14ac:dyDescent="0.25">
      <c r="A83" s="66" t="s">
        <v>192</v>
      </c>
      <c r="B83" s="67"/>
      <c r="C83" s="68"/>
      <c r="D83" s="54">
        <v>0</v>
      </c>
      <c r="E83" s="54">
        <v>0</v>
      </c>
      <c r="F83" s="54">
        <v>0</v>
      </c>
      <c r="G83" s="62"/>
      <c r="H83" s="11"/>
      <c r="I83" s="11"/>
      <c r="J83" s="11"/>
      <c r="K83" s="11"/>
      <c r="L83" s="11"/>
    </row>
    <row r="84" spans="1:12" s="29" customFormat="1" ht="24.75" customHeight="1" x14ac:dyDescent="0.25">
      <c r="A84" s="66" t="s">
        <v>84</v>
      </c>
      <c r="B84" s="67"/>
      <c r="C84" s="68"/>
      <c r="D84" s="54">
        <f>SUM(D64,D82)</f>
        <v>97007250.950000003</v>
      </c>
      <c r="E84" s="54">
        <f>SUM(E64,E82)-0.01</f>
        <v>20587101.036666665</v>
      </c>
      <c r="F84" s="54">
        <f>SUM(F64,F82)-0.01</f>
        <v>117594351.98666666</v>
      </c>
      <c r="G84" s="62"/>
      <c r="H84" s="11"/>
      <c r="I84" s="11"/>
      <c r="J84" s="11"/>
      <c r="K84" s="11"/>
      <c r="L84" s="11"/>
    </row>
    <row r="85" spans="1:12" s="11" customFormat="1" ht="21" customHeight="1" x14ac:dyDescent="0.25">
      <c r="A85" s="52" t="s">
        <v>53</v>
      </c>
      <c r="B85" s="72" t="s">
        <v>63</v>
      </c>
      <c r="C85" s="96"/>
      <c r="D85" s="96"/>
      <c r="E85" s="96"/>
      <c r="F85" s="96"/>
      <c r="G85" s="97"/>
    </row>
    <row r="86" spans="1:12" s="11" customFormat="1" ht="33.9" customHeight="1" x14ac:dyDescent="0.25">
      <c r="A86" s="52" t="s">
        <v>141</v>
      </c>
      <c r="B86" s="72" t="s">
        <v>105</v>
      </c>
      <c r="C86" s="73"/>
      <c r="D86" s="73"/>
      <c r="E86" s="73"/>
      <c r="F86" s="73"/>
      <c r="G86" s="74"/>
    </row>
    <row r="87" spans="1:12" s="11" customFormat="1" ht="41.4" x14ac:dyDescent="0.25">
      <c r="A87" s="12">
        <v>311</v>
      </c>
      <c r="B87" s="13" t="s">
        <v>73</v>
      </c>
      <c r="C87" s="30" t="s">
        <v>88</v>
      </c>
      <c r="D87" s="15">
        <v>1700000</v>
      </c>
      <c r="E87" s="15">
        <v>0</v>
      </c>
      <c r="F87" s="15">
        <f>SUM(D87:E87)</f>
        <v>1700000</v>
      </c>
      <c r="G87" s="2" t="s">
        <v>2</v>
      </c>
    </row>
    <row r="88" spans="1:12" s="11" customFormat="1" ht="41.4" x14ac:dyDescent="0.25">
      <c r="A88" s="12">
        <v>312</v>
      </c>
      <c r="B88" s="13" t="s">
        <v>74</v>
      </c>
      <c r="C88" s="30" t="s">
        <v>89</v>
      </c>
      <c r="D88" s="15">
        <v>1300000</v>
      </c>
      <c r="E88" s="15">
        <v>0</v>
      </c>
      <c r="F88" s="15">
        <f>SUM(D88:E88)</f>
        <v>1300000</v>
      </c>
      <c r="G88" s="2" t="s">
        <v>2</v>
      </c>
    </row>
    <row r="89" spans="1:12" s="11" customFormat="1" ht="41.4" x14ac:dyDescent="0.25">
      <c r="A89" s="12">
        <v>313</v>
      </c>
      <c r="B89" s="13" t="s">
        <v>30</v>
      </c>
      <c r="C89" s="30" t="s">
        <v>88</v>
      </c>
      <c r="D89" s="15">
        <v>400000</v>
      </c>
      <c r="E89" s="15">
        <v>0</v>
      </c>
      <c r="F89" s="15">
        <f>SUM(D89:E89)</f>
        <v>400000</v>
      </c>
      <c r="G89" s="2" t="s">
        <v>2</v>
      </c>
    </row>
    <row r="90" spans="1:12" s="11" customFormat="1" ht="41.4" x14ac:dyDescent="0.25">
      <c r="A90" s="12">
        <v>314</v>
      </c>
      <c r="B90" s="13" t="s">
        <v>31</v>
      </c>
      <c r="C90" s="30" t="s">
        <v>89</v>
      </c>
      <c r="D90" s="15">
        <v>250000</v>
      </c>
      <c r="E90" s="15">
        <v>0</v>
      </c>
      <c r="F90" s="15">
        <f>SUM(D90:E90)</f>
        <v>250000</v>
      </c>
      <c r="G90" s="2" t="s">
        <v>2</v>
      </c>
    </row>
    <row r="91" spans="1:12" s="11" customFormat="1" ht="23.25" customHeight="1" x14ac:dyDescent="0.25">
      <c r="A91" s="12">
        <v>315</v>
      </c>
      <c r="B91" s="13" t="s">
        <v>8</v>
      </c>
      <c r="C91" s="30" t="s">
        <v>88</v>
      </c>
      <c r="D91" s="15">
        <v>205000</v>
      </c>
      <c r="E91" s="15">
        <v>0</v>
      </c>
      <c r="F91" s="15">
        <f>SUM(D91:E91)</f>
        <v>205000</v>
      </c>
      <c r="G91" s="2" t="s">
        <v>2</v>
      </c>
    </row>
    <row r="92" spans="1:12" s="11" customFormat="1" ht="23.25" customHeight="1" x14ac:dyDescent="0.25">
      <c r="A92" s="75" t="s">
        <v>142</v>
      </c>
      <c r="B92" s="76"/>
      <c r="C92" s="77"/>
      <c r="D92" s="17">
        <f>SUM(D87:D91)</f>
        <v>3855000</v>
      </c>
      <c r="E92" s="17">
        <f t="shared" ref="E92:F92" si="19">SUM(E87:E91)</f>
        <v>0</v>
      </c>
      <c r="F92" s="17">
        <f t="shared" si="19"/>
        <v>3855000</v>
      </c>
      <c r="G92" s="2"/>
    </row>
    <row r="93" spans="1:12" s="11" customFormat="1" ht="27" customHeight="1" x14ac:dyDescent="0.25">
      <c r="A93" s="52" t="s">
        <v>143</v>
      </c>
      <c r="B93" s="72" t="s">
        <v>183</v>
      </c>
      <c r="C93" s="73"/>
      <c r="D93" s="73"/>
      <c r="E93" s="73"/>
      <c r="F93" s="73"/>
      <c r="G93" s="74"/>
    </row>
    <row r="94" spans="1:12" s="11" customFormat="1" ht="27.6" x14ac:dyDescent="0.25">
      <c r="A94" s="49">
        <v>321</v>
      </c>
      <c r="B94" s="23" t="s">
        <v>21</v>
      </c>
      <c r="C94" s="63" t="s">
        <v>170</v>
      </c>
      <c r="D94" s="47">
        <v>2000000</v>
      </c>
      <c r="E94" s="47">
        <v>0</v>
      </c>
      <c r="F94" s="47">
        <f>SUM(D94:E94)</f>
        <v>2000000</v>
      </c>
      <c r="G94" s="59" t="s">
        <v>0</v>
      </c>
    </row>
    <row r="95" spans="1:12" s="11" customFormat="1" ht="27.6" x14ac:dyDescent="0.25">
      <c r="A95" s="49">
        <v>322</v>
      </c>
      <c r="B95" s="23" t="s">
        <v>22</v>
      </c>
      <c r="C95" s="46" t="s">
        <v>162</v>
      </c>
      <c r="D95" s="47">
        <v>597750</v>
      </c>
      <c r="E95" s="47">
        <v>0</v>
      </c>
      <c r="F95" s="47">
        <f t="shared" ref="F95:F96" si="20">SUM(D95:E95)</f>
        <v>597750</v>
      </c>
      <c r="G95" s="59" t="s">
        <v>0</v>
      </c>
    </row>
    <row r="96" spans="1:12" s="11" customFormat="1" x14ac:dyDescent="0.25">
      <c r="A96" s="49">
        <v>323</v>
      </c>
      <c r="B96" s="23" t="s">
        <v>77</v>
      </c>
      <c r="C96" s="46" t="s">
        <v>171</v>
      </c>
      <c r="D96" s="47">
        <v>30000</v>
      </c>
      <c r="E96" s="47">
        <v>0</v>
      </c>
      <c r="F96" s="47">
        <f t="shared" si="20"/>
        <v>30000</v>
      </c>
      <c r="G96" s="59" t="s">
        <v>0</v>
      </c>
    </row>
    <row r="97" spans="1:7" s="11" customFormat="1" ht="20.399999999999999" customHeight="1" x14ac:dyDescent="0.25">
      <c r="A97" s="66" t="s">
        <v>144</v>
      </c>
      <c r="B97" s="78"/>
      <c r="C97" s="79"/>
      <c r="D97" s="54">
        <f>SUM(D94:D96)</f>
        <v>2627750</v>
      </c>
      <c r="E97" s="54">
        <f t="shared" ref="E97:F97" si="21">SUM(E94:E96)</f>
        <v>0</v>
      </c>
      <c r="F97" s="54">
        <f t="shared" si="21"/>
        <v>2627750</v>
      </c>
      <c r="G97" s="59"/>
    </row>
    <row r="98" spans="1:7" s="11" customFormat="1" ht="27" customHeight="1" x14ac:dyDescent="0.25">
      <c r="A98" s="52" t="s">
        <v>145</v>
      </c>
      <c r="B98" s="72" t="s">
        <v>106</v>
      </c>
      <c r="C98" s="73"/>
      <c r="D98" s="73"/>
      <c r="E98" s="73"/>
      <c r="F98" s="73"/>
      <c r="G98" s="74"/>
    </row>
    <row r="99" spans="1:7" s="11" customFormat="1" ht="27.6" x14ac:dyDescent="0.25">
      <c r="A99" s="12">
        <v>331</v>
      </c>
      <c r="B99" s="13" t="s">
        <v>23</v>
      </c>
      <c r="C99" s="26" t="s">
        <v>88</v>
      </c>
      <c r="D99" s="15">
        <v>175000</v>
      </c>
      <c r="E99" s="15">
        <v>0</v>
      </c>
      <c r="F99" s="15">
        <f>SUM(D99:E99)</f>
        <v>175000</v>
      </c>
      <c r="G99" s="2" t="s">
        <v>0</v>
      </c>
    </row>
    <row r="100" spans="1:7" s="11" customFormat="1" ht="27.6" x14ac:dyDescent="0.25">
      <c r="A100" s="12">
        <v>332</v>
      </c>
      <c r="B100" s="13" t="s">
        <v>24</v>
      </c>
      <c r="C100" s="26" t="s">
        <v>164</v>
      </c>
      <c r="D100" s="15">
        <v>298250</v>
      </c>
      <c r="E100" s="15">
        <v>0</v>
      </c>
      <c r="F100" s="15">
        <f>SUM(D100:E100)</f>
        <v>298250</v>
      </c>
      <c r="G100" s="2" t="s">
        <v>0</v>
      </c>
    </row>
    <row r="101" spans="1:7" s="11" customFormat="1" ht="56.25" customHeight="1" x14ac:dyDescent="0.25">
      <c r="A101" s="12">
        <v>333</v>
      </c>
      <c r="B101" s="19" t="s">
        <v>8</v>
      </c>
      <c r="C101" s="26" t="s">
        <v>52</v>
      </c>
      <c r="D101" s="15">
        <v>360000</v>
      </c>
      <c r="E101" s="15">
        <v>0</v>
      </c>
      <c r="F101" s="15">
        <f>SUM(D101:E101)</f>
        <v>360000</v>
      </c>
      <c r="G101" s="43" t="s">
        <v>198</v>
      </c>
    </row>
    <row r="102" spans="1:7" s="11" customFormat="1" ht="23.25" customHeight="1" x14ac:dyDescent="0.25">
      <c r="A102" s="12">
        <v>334</v>
      </c>
      <c r="B102" s="19" t="s">
        <v>37</v>
      </c>
      <c r="C102" s="26" t="s">
        <v>56</v>
      </c>
      <c r="D102" s="15">
        <v>255000</v>
      </c>
      <c r="E102" s="15">
        <v>0</v>
      </c>
      <c r="F102" s="15">
        <f>SUM(D102:E102)</f>
        <v>255000</v>
      </c>
      <c r="G102" s="2" t="s">
        <v>5</v>
      </c>
    </row>
    <row r="103" spans="1:7" s="11" customFormat="1" x14ac:dyDescent="0.25">
      <c r="A103" s="12">
        <v>335</v>
      </c>
      <c r="B103" s="19" t="s">
        <v>38</v>
      </c>
      <c r="C103" s="26" t="s">
        <v>59</v>
      </c>
      <c r="D103" s="15">
        <v>814500</v>
      </c>
      <c r="E103" s="15">
        <v>0</v>
      </c>
      <c r="F103" s="15">
        <f>SUM(D103:E103)</f>
        <v>814500</v>
      </c>
      <c r="G103" s="2" t="s">
        <v>5</v>
      </c>
    </row>
    <row r="104" spans="1:7" s="11" customFormat="1" ht="18.600000000000001" customHeight="1" x14ac:dyDescent="0.25">
      <c r="A104" s="75" t="s">
        <v>147</v>
      </c>
      <c r="B104" s="76"/>
      <c r="C104" s="77"/>
      <c r="D104" s="17">
        <f>SUM(D99:D103)</f>
        <v>1902750</v>
      </c>
      <c r="E104" s="17">
        <f t="shared" ref="E104:F104" si="22">SUM(E99:E103)</f>
        <v>0</v>
      </c>
      <c r="F104" s="17">
        <f t="shared" si="22"/>
        <v>1902750</v>
      </c>
      <c r="G104" s="2"/>
    </row>
    <row r="105" spans="1:7" s="11" customFormat="1" ht="27.9" customHeight="1" x14ac:dyDescent="0.25">
      <c r="A105" s="52" t="s">
        <v>148</v>
      </c>
      <c r="B105" s="72" t="s">
        <v>184</v>
      </c>
      <c r="C105" s="73"/>
      <c r="D105" s="73"/>
      <c r="E105" s="73"/>
      <c r="F105" s="73"/>
      <c r="G105" s="74"/>
    </row>
    <row r="106" spans="1:7" s="11" customFormat="1" ht="21" customHeight="1" x14ac:dyDescent="0.25">
      <c r="A106" s="12">
        <v>341</v>
      </c>
      <c r="B106" s="13" t="s">
        <v>75</v>
      </c>
      <c r="C106" s="32" t="s">
        <v>52</v>
      </c>
      <c r="D106" s="15">
        <v>210000</v>
      </c>
      <c r="E106" s="15">
        <v>0</v>
      </c>
      <c r="F106" s="15">
        <f>SUM(D106:E106)</f>
        <v>210000</v>
      </c>
      <c r="G106" s="2" t="s">
        <v>2</v>
      </c>
    </row>
    <row r="107" spans="1:7" s="11" customFormat="1" ht="23.25" customHeight="1" x14ac:dyDescent="0.25">
      <c r="A107" s="12">
        <v>342</v>
      </c>
      <c r="B107" s="13" t="s">
        <v>76</v>
      </c>
      <c r="C107" s="32" t="s">
        <v>87</v>
      </c>
      <c r="D107" s="15">
        <v>280000</v>
      </c>
      <c r="E107" s="15">
        <v>0</v>
      </c>
      <c r="F107" s="15">
        <f>SUM(D107:E107)</f>
        <v>280000</v>
      </c>
      <c r="G107" s="2" t="s">
        <v>2</v>
      </c>
    </row>
    <row r="108" spans="1:7" s="11" customFormat="1" x14ac:dyDescent="0.25">
      <c r="A108" s="12">
        <v>343</v>
      </c>
      <c r="B108" s="33" t="s">
        <v>25</v>
      </c>
      <c r="C108" s="26" t="s">
        <v>88</v>
      </c>
      <c r="D108" s="15">
        <v>38000</v>
      </c>
      <c r="E108" s="15">
        <v>0</v>
      </c>
      <c r="F108" s="15">
        <f t="shared" ref="F108:F111" si="23">SUM(D108:E108)</f>
        <v>38000</v>
      </c>
      <c r="G108" s="2" t="s">
        <v>0</v>
      </c>
    </row>
    <row r="109" spans="1:7" s="11" customFormat="1" x14ac:dyDescent="0.25">
      <c r="A109" s="12">
        <v>344</v>
      </c>
      <c r="B109" s="33" t="s">
        <v>26</v>
      </c>
      <c r="C109" s="26" t="s">
        <v>172</v>
      </c>
      <c r="D109" s="15">
        <v>38000</v>
      </c>
      <c r="E109" s="15">
        <v>0</v>
      </c>
      <c r="F109" s="15">
        <f t="shared" si="23"/>
        <v>38000</v>
      </c>
      <c r="G109" s="2" t="s">
        <v>0</v>
      </c>
    </row>
    <row r="110" spans="1:7" s="11" customFormat="1" ht="19.5" customHeight="1" x14ac:dyDescent="0.25">
      <c r="A110" s="12">
        <v>345</v>
      </c>
      <c r="B110" s="33" t="s">
        <v>35</v>
      </c>
      <c r="C110" s="34" t="s">
        <v>56</v>
      </c>
      <c r="D110" s="15">
        <v>460000</v>
      </c>
      <c r="E110" s="15">
        <v>0</v>
      </c>
      <c r="F110" s="15">
        <f t="shared" si="23"/>
        <v>460000</v>
      </c>
      <c r="G110" s="1" t="s">
        <v>1</v>
      </c>
    </row>
    <row r="111" spans="1:7" s="11" customFormat="1" ht="20.25" customHeight="1" x14ac:dyDescent="0.25">
      <c r="A111" s="12">
        <v>346</v>
      </c>
      <c r="B111" s="33" t="s">
        <v>36</v>
      </c>
      <c r="C111" s="32" t="s">
        <v>87</v>
      </c>
      <c r="D111" s="15">
        <v>210000</v>
      </c>
      <c r="E111" s="15">
        <v>0</v>
      </c>
      <c r="F111" s="15">
        <f t="shared" si="23"/>
        <v>210000</v>
      </c>
      <c r="G111" s="1" t="s">
        <v>1</v>
      </c>
    </row>
    <row r="112" spans="1:7" s="11" customFormat="1" ht="20.25" customHeight="1" x14ac:dyDescent="0.25">
      <c r="A112" s="75" t="s">
        <v>152</v>
      </c>
      <c r="B112" s="76"/>
      <c r="C112" s="77"/>
      <c r="D112" s="17">
        <f>SUM(D106:D111)</f>
        <v>1236000</v>
      </c>
      <c r="E112" s="17">
        <f t="shared" ref="E112:F112" si="24">SUM(E106:E111)</f>
        <v>0</v>
      </c>
      <c r="F112" s="17">
        <f t="shared" si="24"/>
        <v>1236000</v>
      </c>
      <c r="G112" s="1"/>
    </row>
    <row r="113" spans="1:7" s="11" customFormat="1" ht="27.6" customHeight="1" x14ac:dyDescent="0.25">
      <c r="A113" s="51" t="s">
        <v>153</v>
      </c>
      <c r="B113" s="69" t="s">
        <v>188</v>
      </c>
      <c r="C113" s="70"/>
      <c r="D113" s="70"/>
      <c r="E113" s="70"/>
      <c r="F113" s="70"/>
      <c r="G113" s="71"/>
    </row>
    <row r="114" spans="1:7" s="11" customFormat="1" ht="27.6" x14ac:dyDescent="0.25">
      <c r="A114" s="12">
        <v>351</v>
      </c>
      <c r="B114" s="13" t="s">
        <v>32</v>
      </c>
      <c r="C114" s="31" t="s">
        <v>54</v>
      </c>
      <c r="D114" s="15">
        <v>16374215.939999999</v>
      </c>
      <c r="E114" s="15">
        <v>0</v>
      </c>
      <c r="F114" s="15">
        <f>SUM(D114:E114)</f>
        <v>16374215.939999999</v>
      </c>
      <c r="G114" s="1" t="s">
        <v>2</v>
      </c>
    </row>
    <row r="115" spans="1:7" s="11" customFormat="1" ht="27.6" x14ac:dyDescent="0.25">
      <c r="A115" s="12">
        <v>352</v>
      </c>
      <c r="B115" s="13" t="s">
        <v>27</v>
      </c>
      <c r="C115" s="31" t="s">
        <v>54</v>
      </c>
      <c r="D115" s="15">
        <v>21000000</v>
      </c>
      <c r="E115" s="15">
        <v>0</v>
      </c>
      <c r="F115" s="15">
        <f t="shared" ref="F115:F125" si="25">SUM(D115:E115)</f>
        <v>21000000</v>
      </c>
      <c r="G115" s="35" t="s">
        <v>0</v>
      </c>
    </row>
    <row r="116" spans="1:7" s="11" customFormat="1" ht="27.6" x14ac:dyDescent="0.25">
      <c r="A116" s="12">
        <v>353</v>
      </c>
      <c r="B116" s="13" t="s">
        <v>39</v>
      </c>
      <c r="C116" s="31" t="s">
        <v>54</v>
      </c>
      <c r="D116" s="15">
        <v>19320942</v>
      </c>
      <c r="E116" s="15">
        <v>0</v>
      </c>
      <c r="F116" s="15">
        <f t="shared" si="25"/>
        <v>19320942</v>
      </c>
      <c r="G116" s="35" t="s">
        <v>1</v>
      </c>
    </row>
    <row r="117" spans="1:7" s="11" customFormat="1" ht="27.6" x14ac:dyDescent="0.25">
      <c r="A117" s="12">
        <v>354</v>
      </c>
      <c r="B117" s="13" t="s">
        <v>61</v>
      </c>
      <c r="C117" s="31" t="s">
        <v>54</v>
      </c>
      <c r="D117" s="15">
        <v>24937</v>
      </c>
      <c r="E117" s="15">
        <v>0</v>
      </c>
      <c r="F117" s="15">
        <f t="shared" si="25"/>
        <v>24937</v>
      </c>
      <c r="G117" s="35" t="s">
        <v>5</v>
      </c>
    </row>
    <row r="118" spans="1:7" s="11" customFormat="1" ht="27.6" x14ac:dyDescent="0.25">
      <c r="A118" s="12">
        <v>355</v>
      </c>
      <c r="B118" s="13" t="s">
        <v>62</v>
      </c>
      <c r="C118" s="31" t="s">
        <v>55</v>
      </c>
      <c r="D118" s="15">
        <v>971333</v>
      </c>
      <c r="E118" s="15">
        <v>0</v>
      </c>
      <c r="F118" s="15">
        <f t="shared" si="25"/>
        <v>971333</v>
      </c>
      <c r="G118" s="35" t="s">
        <v>3</v>
      </c>
    </row>
    <row r="119" spans="1:7" s="11" customFormat="1" ht="76.5" customHeight="1" x14ac:dyDescent="0.25">
      <c r="A119" s="12">
        <v>356</v>
      </c>
      <c r="B119" s="13" t="s">
        <v>150</v>
      </c>
      <c r="C119" s="31" t="s">
        <v>54</v>
      </c>
      <c r="D119" s="15">
        <v>600000</v>
      </c>
      <c r="E119" s="15">
        <v>0</v>
      </c>
      <c r="F119" s="15">
        <f t="shared" si="25"/>
        <v>600000</v>
      </c>
      <c r="G119" s="3" t="s">
        <v>199</v>
      </c>
    </row>
    <row r="120" spans="1:7" s="11" customFormat="1" ht="27.6" x14ac:dyDescent="0.25">
      <c r="A120" s="19">
        <v>357</v>
      </c>
      <c r="B120" s="13" t="s">
        <v>33</v>
      </c>
      <c r="C120" s="31" t="s">
        <v>56</v>
      </c>
      <c r="D120" s="15">
        <v>22535784.059999999</v>
      </c>
      <c r="E120" s="15">
        <v>0</v>
      </c>
      <c r="F120" s="15">
        <f t="shared" si="25"/>
        <v>22535784.059999999</v>
      </c>
      <c r="G120" s="1" t="s">
        <v>2</v>
      </c>
    </row>
    <row r="121" spans="1:7" s="11" customFormat="1" ht="27.6" x14ac:dyDescent="0.25">
      <c r="A121" s="19">
        <v>358</v>
      </c>
      <c r="B121" s="13" t="s">
        <v>57</v>
      </c>
      <c r="C121" s="31" t="s">
        <v>56</v>
      </c>
      <c r="D121" s="15">
        <v>28000000</v>
      </c>
      <c r="E121" s="15">
        <v>0</v>
      </c>
      <c r="F121" s="15">
        <f t="shared" si="25"/>
        <v>28000000</v>
      </c>
      <c r="G121" s="35" t="s">
        <v>0</v>
      </c>
    </row>
    <row r="122" spans="1:7" s="11" customFormat="1" ht="27.6" x14ac:dyDescent="0.25">
      <c r="A122" s="19">
        <v>359</v>
      </c>
      <c r="B122" s="13" t="s">
        <v>58</v>
      </c>
      <c r="C122" s="31" t="s">
        <v>56</v>
      </c>
      <c r="D122" s="15">
        <v>16230232.34</v>
      </c>
      <c r="E122" s="15">
        <v>0</v>
      </c>
      <c r="F122" s="15">
        <f t="shared" si="25"/>
        <v>16230232.34</v>
      </c>
      <c r="G122" s="35" t="s">
        <v>1</v>
      </c>
    </row>
    <row r="123" spans="1:7" s="11" customFormat="1" ht="27.6" x14ac:dyDescent="0.25">
      <c r="A123" s="19">
        <v>3510</v>
      </c>
      <c r="B123" s="13" t="s">
        <v>34</v>
      </c>
      <c r="C123" s="31" t="s">
        <v>56</v>
      </c>
      <c r="D123" s="15">
        <v>1951267</v>
      </c>
      <c r="E123" s="15">
        <v>0</v>
      </c>
      <c r="F123" s="15">
        <f t="shared" si="25"/>
        <v>1951267</v>
      </c>
      <c r="G123" s="35" t="s">
        <v>3</v>
      </c>
    </row>
    <row r="124" spans="1:7" s="11" customFormat="1" ht="27.6" x14ac:dyDescent="0.25">
      <c r="A124" s="19">
        <v>3511</v>
      </c>
      <c r="B124" s="13" t="s">
        <v>60</v>
      </c>
      <c r="C124" s="31" t="s">
        <v>56</v>
      </c>
      <c r="D124" s="15">
        <v>17063</v>
      </c>
      <c r="E124" s="15">
        <v>0</v>
      </c>
      <c r="F124" s="15">
        <f t="shared" si="25"/>
        <v>17063</v>
      </c>
      <c r="G124" s="35" t="s">
        <v>5</v>
      </c>
    </row>
    <row r="125" spans="1:7" s="11" customFormat="1" ht="67.2" x14ac:dyDescent="0.25">
      <c r="A125" s="19">
        <v>3512</v>
      </c>
      <c r="B125" s="13" t="s">
        <v>151</v>
      </c>
      <c r="C125" s="31" t="s">
        <v>59</v>
      </c>
      <c r="D125" s="15">
        <v>500000</v>
      </c>
      <c r="E125" s="15">
        <v>0</v>
      </c>
      <c r="F125" s="15">
        <f t="shared" si="25"/>
        <v>500000</v>
      </c>
      <c r="G125" s="35" t="s">
        <v>6</v>
      </c>
    </row>
    <row r="126" spans="1:7" s="11" customFormat="1" x14ac:dyDescent="0.25">
      <c r="A126" s="75" t="s">
        <v>154</v>
      </c>
      <c r="B126" s="76"/>
      <c r="C126" s="77"/>
      <c r="D126" s="17">
        <f>SUM(D114:D125)</f>
        <v>127525774.34</v>
      </c>
      <c r="E126" s="17">
        <f t="shared" ref="E126:F126" si="26">SUM(E114:E125)</f>
        <v>0</v>
      </c>
      <c r="F126" s="17">
        <f t="shared" si="26"/>
        <v>127525774.34</v>
      </c>
      <c r="G126" s="35"/>
    </row>
    <row r="127" spans="1:7" s="11" customFormat="1" x14ac:dyDescent="0.25">
      <c r="A127" s="66" t="s">
        <v>156</v>
      </c>
      <c r="B127" s="67"/>
      <c r="C127" s="68"/>
      <c r="D127" s="54">
        <f>D126+D112+D97+D92+D104</f>
        <v>137147274.34</v>
      </c>
      <c r="E127" s="54"/>
      <c r="F127" s="54">
        <f>F126+F112+F104+F97+F92</f>
        <v>137147274.34</v>
      </c>
      <c r="G127" s="64"/>
    </row>
    <row r="128" spans="1:7" s="11" customFormat="1" x14ac:dyDescent="0.25">
      <c r="A128" s="66" t="s">
        <v>193</v>
      </c>
      <c r="B128" s="67"/>
      <c r="C128" s="68"/>
      <c r="D128" s="54">
        <v>0</v>
      </c>
      <c r="E128" s="54">
        <v>0</v>
      </c>
      <c r="F128" s="54">
        <v>0</v>
      </c>
      <c r="G128" s="64"/>
    </row>
    <row r="129" spans="1:9" s="11" customFormat="1" ht="24.9" customHeight="1" x14ac:dyDescent="0.25">
      <c r="A129" s="66" t="s">
        <v>107</v>
      </c>
      <c r="B129" s="67"/>
      <c r="C129" s="68"/>
      <c r="D129" s="65">
        <v>52067820</v>
      </c>
      <c r="E129" s="65">
        <v>0</v>
      </c>
      <c r="F129" s="65">
        <v>52067820</v>
      </c>
      <c r="G129" s="59"/>
    </row>
    <row r="130" spans="1:9" s="11" customFormat="1" ht="22.5" customHeight="1" x14ac:dyDescent="0.25">
      <c r="A130" s="66" t="s">
        <v>86</v>
      </c>
      <c r="B130" s="67"/>
      <c r="C130" s="67"/>
      <c r="D130" s="65">
        <f>SUM(D92,D97,D104,D112,D126, D129)</f>
        <v>189215094.34</v>
      </c>
      <c r="E130" s="54">
        <v>0</v>
      </c>
      <c r="F130" s="65">
        <f>SUM(F92,F97,F104,F112,F126, F129)</f>
        <v>189215094.34</v>
      </c>
      <c r="G130" s="59"/>
      <c r="I130" s="28"/>
    </row>
    <row r="131" spans="1:9" s="11" customFormat="1" ht="29.4" customHeight="1" x14ac:dyDescent="0.25">
      <c r="A131" s="66" t="s">
        <v>194</v>
      </c>
      <c r="B131" s="67"/>
      <c r="C131" s="68"/>
      <c r="D131" s="65">
        <f>D128+D83+D65</f>
        <v>0</v>
      </c>
      <c r="E131" s="54">
        <f>E128+E83+E65</f>
        <v>0</v>
      </c>
      <c r="F131" s="65">
        <f>F128+F83+F65</f>
        <v>0</v>
      </c>
      <c r="G131" s="59"/>
      <c r="I131" s="28"/>
    </row>
    <row r="132" spans="1:9" s="11" customFormat="1" ht="30.75" customHeight="1" x14ac:dyDescent="0.25">
      <c r="A132" s="66" t="s">
        <v>108</v>
      </c>
      <c r="B132" s="67"/>
      <c r="C132" s="68"/>
      <c r="D132" s="65">
        <v>17173340.710000001</v>
      </c>
      <c r="E132" s="65">
        <v>0</v>
      </c>
      <c r="F132" s="65">
        <v>17173340.710000001</v>
      </c>
      <c r="G132" s="59"/>
    </row>
    <row r="133" spans="1:9" s="11" customFormat="1" ht="36.75" customHeight="1" x14ac:dyDescent="0.25">
      <c r="A133" s="66" t="s">
        <v>85</v>
      </c>
      <c r="B133" s="67"/>
      <c r="C133" s="68"/>
      <c r="D133" s="54">
        <f>SUM(D84,D130,D132)</f>
        <v>303395686</v>
      </c>
      <c r="E133" s="54">
        <f>SUM(E84,E130,E132)</f>
        <v>20587101.036666665</v>
      </c>
      <c r="F133" s="54">
        <f>SUM(F84,F130,F132)</f>
        <v>323982787.03666663</v>
      </c>
      <c r="G133" s="59"/>
    </row>
    <row r="134" spans="1:9" ht="15" customHeight="1" x14ac:dyDescent="0.25">
      <c r="A134" s="36"/>
      <c r="B134" s="36"/>
      <c r="C134" s="37"/>
      <c r="D134" s="38"/>
      <c r="E134" s="38"/>
      <c r="F134" s="38"/>
      <c r="G134" s="39"/>
    </row>
    <row r="135" spans="1:9" x14ac:dyDescent="0.25">
      <c r="C135" s="37"/>
      <c r="D135" s="38"/>
      <c r="E135" s="38"/>
      <c r="F135" s="38"/>
      <c r="G135" s="37"/>
    </row>
    <row r="136" spans="1:9" x14ac:dyDescent="0.25">
      <c r="A136" s="29" t="s">
        <v>64</v>
      </c>
    </row>
    <row r="137" spans="1:9" ht="17.25" customHeight="1" x14ac:dyDescent="0.25">
      <c r="A137" s="11"/>
    </row>
    <row r="138" spans="1:9" ht="39.6" x14ac:dyDescent="0.25">
      <c r="A138" s="3" t="s">
        <v>65</v>
      </c>
      <c r="B138" s="1" t="s">
        <v>66</v>
      </c>
      <c r="C138" s="26" t="s">
        <v>67</v>
      </c>
      <c r="D138" s="1" t="s">
        <v>68</v>
      </c>
      <c r="E138" s="1" t="s">
        <v>69</v>
      </c>
      <c r="F138" s="1" t="s">
        <v>70</v>
      </c>
      <c r="G138" s="1" t="s">
        <v>71</v>
      </c>
      <c r="H138" s="1" t="s">
        <v>72</v>
      </c>
      <c r="I138" s="1" t="s">
        <v>4</v>
      </c>
    </row>
    <row r="139" spans="1:9" ht="30.75" customHeight="1" x14ac:dyDescent="0.25">
      <c r="A139" s="1" t="s">
        <v>48</v>
      </c>
      <c r="B139" s="41">
        <v>6341295</v>
      </c>
      <c r="C139" s="41">
        <v>7621100</v>
      </c>
      <c r="D139" s="41">
        <v>7621100</v>
      </c>
      <c r="E139" s="41">
        <v>7621100</v>
      </c>
      <c r="F139" s="41">
        <v>7621100</v>
      </c>
      <c r="G139" s="41">
        <v>7621100</v>
      </c>
      <c r="H139" s="41">
        <v>7621025</v>
      </c>
      <c r="I139" s="41">
        <v>52067820</v>
      </c>
    </row>
    <row r="142" spans="1:9" x14ac:dyDescent="0.25">
      <c r="A142" s="42"/>
    </row>
  </sheetData>
  <mergeCells count="64">
    <mergeCell ref="A70:C70"/>
    <mergeCell ref="A73:C73"/>
    <mergeCell ref="B37:G37"/>
    <mergeCell ref="B48:G48"/>
    <mergeCell ref="B53:G53"/>
    <mergeCell ref="B61:G61"/>
    <mergeCell ref="B67:G67"/>
    <mergeCell ref="A65:C65"/>
    <mergeCell ref="B21:G21"/>
    <mergeCell ref="B23:G23"/>
    <mergeCell ref="B26:G26"/>
    <mergeCell ref="B30:G30"/>
    <mergeCell ref="B33:G33"/>
    <mergeCell ref="A133:C133"/>
    <mergeCell ref="A132:C132"/>
    <mergeCell ref="B10:B11"/>
    <mergeCell ref="C10:C11"/>
    <mergeCell ref="A10:A11"/>
    <mergeCell ref="A130:C130"/>
    <mergeCell ref="B85:G85"/>
    <mergeCell ref="B12:G12"/>
    <mergeCell ref="B66:G66"/>
    <mergeCell ref="A18:C18"/>
    <mergeCell ref="A20:C20"/>
    <mergeCell ref="A22:C22"/>
    <mergeCell ref="A25:C25"/>
    <mergeCell ref="A81:C81"/>
    <mergeCell ref="A92:C92"/>
    <mergeCell ref="B71:G71"/>
    <mergeCell ref="A5:G5"/>
    <mergeCell ref="A7:G7"/>
    <mergeCell ref="A8:D8"/>
    <mergeCell ref="A64:C64"/>
    <mergeCell ref="A52:C52"/>
    <mergeCell ref="D10:F10"/>
    <mergeCell ref="G10:G11"/>
    <mergeCell ref="A29:C29"/>
    <mergeCell ref="A32:C32"/>
    <mergeCell ref="A36:C36"/>
    <mergeCell ref="A47:C47"/>
    <mergeCell ref="A51:C51"/>
    <mergeCell ref="A60:C60"/>
    <mergeCell ref="A63:C63"/>
    <mergeCell ref="B13:G13"/>
    <mergeCell ref="B19:G19"/>
    <mergeCell ref="B74:G74"/>
    <mergeCell ref="B78:G78"/>
    <mergeCell ref="B86:G86"/>
    <mergeCell ref="A126:C126"/>
    <mergeCell ref="A77:C77"/>
    <mergeCell ref="B93:G93"/>
    <mergeCell ref="B98:G98"/>
    <mergeCell ref="B105:G105"/>
    <mergeCell ref="B113:G113"/>
    <mergeCell ref="A97:C97"/>
    <mergeCell ref="A104:C104"/>
    <mergeCell ref="A112:C112"/>
    <mergeCell ref="A83:C83"/>
    <mergeCell ref="A128:C128"/>
    <mergeCell ref="A131:C131"/>
    <mergeCell ref="A129:C129"/>
    <mergeCell ref="A82:C82"/>
    <mergeCell ref="A84:C84"/>
    <mergeCell ref="A127:C127"/>
  </mergeCells>
  <phoneticPr fontId="2" type="noConversion"/>
  <pageMargins left="0.62992125984251968" right="0.23622047244094491" top="0.35433070866141736" bottom="0.15748031496062992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SIENOS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RVitaite</dc:creator>
  <cp:lastModifiedBy>TAMALIŪNIENĖ Vilija</cp:lastModifiedBy>
  <cp:lastPrinted>2022-11-08T05:12:54Z</cp:lastPrinted>
  <dcterms:created xsi:type="dcterms:W3CDTF">2011-09-09T13:16:02Z</dcterms:created>
  <dcterms:modified xsi:type="dcterms:W3CDTF">2022-11-28T13:23:36Z</dcterms:modified>
</cp:coreProperties>
</file>